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8105" windowHeight="11760" tabRatio="889"/>
  </bookViews>
  <sheets>
    <sheet name="事業計画書" sheetId="103" r:id="rId1"/>
  </sheets>
  <definedNames>
    <definedName name="_xlnm.Print_Area" localSheetId="0">事業計画書!$A$2:$J$68</definedName>
    <definedName name="_xlnm.Print_Area">#REF!</definedName>
  </definedNames>
  <calcPr calcId="162913"/>
</workbook>
</file>

<file path=xl/calcChain.xml><?xml version="1.0" encoding="utf-8"?>
<calcChain xmlns="http://schemas.openxmlformats.org/spreadsheetml/2006/main">
  <c r="C61" i="103" l="1"/>
  <c r="H38" i="103" l="1"/>
  <c r="P26" i="103" l="1"/>
  <c r="O26" i="103"/>
  <c r="N26" i="103"/>
  <c r="M26" i="103"/>
  <c r="P25" i="103"/>
  <c r="O25" i="103"/>
  <c r="N25" i="103"/>
  <c r="M25" i="103"/>
  <c r="Q42" i="103" l="1"/>
  <c r="P42" i="103"/>
  <c r="O42" i="103"/>
  <c r="N42" i="103"/>
  <c r="M42" i="103"/>
  <c r="C64" i="103"/>
  <c r="G25" i="103" l="1"/>
  <c r="O68" i="103" s="1"/>
  <c r="G26" i="103"/>
  <c r="G38" i="103"/>
  <c r="N32" i="103" l="1"/>
  <c r="H21" i="103" l="1"/>
  <c r="I21" i="103" l="1"/>
  <c r="F47" i="103"/>
  <c r="H42" i="103"/>
  <c r="H43" i="103"/>
  <c r="I43" i="103" s="1"/>
  <c r="R42" i="103" l="1"/>
  <c r="N63" i="103"/>
  <c r="I42" i="103"/>
  <c r="C57" i="103" s="1"/>
  <c r="H12" i="103"/>
  <c r="E57" i="103" l="1"/>
  <c r="S42" i="103"/>
  <c r="I12" i="103"/>
  <c r="F48" i="103"/>
  <c r="C58" i="103" s="1"/>
  <c r="H13" i="103"/>
  <c r="I13" i="103" s="1"/>
  <c r="N68" i="103" l="1"/>
  <c r="P68" i="103" s="1"/>
  <c r="O47" i="103"/>
  <c r="L68" i="103"/>
  <c r="L63" i="103"/>
  <c r="O63" i="103" s="1"/>
  <c r="K14" i="103"/>
  <c r="B14" i="103" s="1"/>
  <c r="E58" i="103"/>
  <c r="N47" i="103" s="1"/>
  <c r="Q68" i="103" l="1"/>
  <c r="C66" i="103" s="1"/>
  <c r="C14" i="103"/>
  <c r="G14" i="103"/>
  <c r="Q19" i="103" s="1"/>
  <c r="D14" i="103"/>
  <c r="D35" i="103" s="1"/>
  <c r="F14" i="103"/>
  <c r="P19" i="103" s="1"/>
  <c r="E14" i="103"/>
  <c r="P20" i="103" l="1"/>
  <c r="P21" i="103"/>
  <c r="S32" i="103"/>
  <c r="N19" i="103"/>
  <c r="M19" i="103"/>
  <c r="O19" i="103"/>
  <c r="H14" i="103"/>
  <c r="Q14" i="103" s="1"/>
  <c r="F35" i="103"/>
  <c r="C35" i="103"/>
  <c r="E35" i="103"/>
  <c r="G35" i="103"/>
  <c r="O20" i="103" l="1"/>
  <c r="O21" i="103"/>
  <c r="M21" i="103"/>
  <c r="M20" i="103"/>
  <c r="N21" i="103"/>
  <c r="N20" i="103"/>
  <c r="I35" i="103"/>
  <c r="E38" i="103" s="1"/>
  <c r="R19" i="103"/>
  <c r="H35" i="103"/>
  <c r="I14" i="103"/>
  <c r="S19" i="103" s="1"/>
  <c r="S21" i="103" l="1"/>
  <c r="M32" i="103"/>
  <c r="O32" i="103" s="1"/>
  <c r="P14" i="103"/>
  <c r="O14" i="103"/>
  <c r="S20" i="103" l="1"/>
  <c r="R32" i="103"/>
  <c r="P32" i="103" s="1"/>
  <c r="C31" i="103" s="1"/>
  <c r="E31" i="103" s="1"/>
  <c r="F38" i="103" s="1"/>
  <c r="N14" i="103"/>
  <c r="I38" i="103" l="1"/>
  <c r="D61" i="103" s="1"/>
  <c r="E61" i="103" s="1"/>
  <c r="D64" i="103" l="1"/>
  <c r="E64" i="103" s="1"/>
  <c r="C68" i="103" l="1"/>
</calcChain>
</file>

<file path=xl/comments1.xml><?xml version="1.0" encoding="utf-8"?>
<comments xmlns="http://schemas.openxmlformats.org/spreadsheetml/2006/main">
  <authors>
    <author>作成者</author>
  </authors>
  <commentList>
    <comment ref="R30" authorId="0" shapeId="0">
      <text>
        <r>
          <rPr>
            <b/>
            <sz val="9"/>
            <color indexed="81"/>
            <rFont val="MS P ゴシック"/>
            <family val="3"/>
            <charset val="128"/>
          </rPr>
          <t>他院への移転分と介護への転換分を除いた３区分の減少数</t>
        </r>
      </text>
    </comment>
    <comment ref="S30" authorId="0" shapeId="0">
      <text>
        <r>
          <rPr>
            <b/>
            <sz val="9"/>
            <color indexed="81"/>
            <rFont val="MS P ゴシック"/>
            <family val="3"/>
            <charset val="128"/>
          </rPr>
          <t>他院からの移転分を除いた回復期の増加数</t>
        </r>
      </text>
    </comment>
  </commentList>
</comments>
</file>

<file path=xl/sharedStrings.xml><?xml version="1.0" encoding="utf-8"?>
<sst xmlns="http://schemas.openxmlformats.org/spreadsheetml/2006/main" count="170" uniqueCount="123">
  <si>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</si>
  <si>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</si>
  <si>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</si>
  <si>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</si>
  <si>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</si>
  <si>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</si>
  <si>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</si>
  <si>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</si>
  <si>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</si>
  <si>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</si>
  <si>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</si>
  <si>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</si>
  <si>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要件
審査</t>
    <rPh sb="0" eb="2">
      <t>ヨウケン</t>
    </rPh>
    <rPh sb="3" eb="5">
      <t>シンサ</t>
    </rPh>
    <phoneticPr fontId="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</si>
  <si>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</si>
  <si>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</si>
  <si>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</si>
  <si>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</si>
  <si>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</si>
  <si>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</si>
  <si>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</si>
  <si>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</si>
  <si>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</si>
  <si>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</si>
  <si>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</si>
  <si>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</si>
  <si>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Ａ</t>
    <phoneticPr fontId="1"/>
  </si>
  <si>
    <t>Ｂ</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</si>
  <si>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</si>
  <si>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</si>
  <si>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</si>
  <si>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</si>
  <si>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</si>
  <si>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</si>
  <si>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</si>
  <si>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</si>
  <si>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</si>
  <si>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</si>
  <si>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</si>
  <si>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</si>
  <si>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</si>
  <si>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</si>
  <si>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</si>
  <si>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</si>
  <si>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</si>
  <si>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</si>
  <si>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</si>
  <si>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</si>
  <si>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</si>
  <si>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</si>
  <si>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</si>
  <si>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</si>
  <si>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</si>
  <si>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</si>
  <si>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</si>
  <si>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</si>
  <si>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</si>
  <si>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</si>
  <si>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</si>
  <si>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</si>
  <si>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</si>
  <si>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</si>
  <si>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</si>
  <si>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</si>
  <si>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</si>
  <si>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</si>
  <si>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</si>
  <si>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</si>
  <si>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</si>
  <si>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</si>
  <si>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</si>
  <si>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</si>
  <si>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</si>
  <si>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</si>
  <si>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</si>
  <si>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</si>
  <si>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</si>
  <si>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</si>
  <si>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</si>
  <si>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</si>
  <si>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</si>
  <si>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</si>
  <si>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</si>
  <si>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</si>
  <si>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</si>
  <si>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</si>
  <si>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</si>
  <si>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</si>
  <si>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</si>
  <si>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</si>
  <si>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</si>
  <si>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</si>
  <si>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</si>
  <si>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</si>
  <si>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</si>
  <si>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</si>
  <si>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</si>
  <si>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</si>
  <si>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</si>
  <si>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</si>
  <si>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</si>
  <si>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</si>
  <si>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</si>
  <si>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</si>
  <si>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</si>
  <si>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</si>
  <si>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</si>
  <si>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</si>
  <si>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</si>
  <si>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</si>
  <si>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</si>
  <si>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</si>
  <si>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</si>
  <si>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</si>
  <si>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３区分の減少数</t>
    <phoneticPr fontId="1"/>
  </si>
  <si>
    <t>←のうち融通数</t>
    <rPh sb="4" eb="6">
      <t>ユウズウ</t>
    </rPh>
    <phoneticPr fontId="1"/>
  </si>
  <si>
    <t>医療機関名</t>
    <rPh sb="0" eb="2">
      <t>イリョウ</t>
    </rPh>
    <rPh sb="2" eb="4">
      <t>キカン</t>
    </rPh>
    <rPh sb="4" eb="5">
      <t>ナ</t>
    </rPh>
    <phoneticPr fontId="1"/>
  </si>
  <si>
    <t>担当者</t>
    <rPh sb="0" eb="3">
      <t>タントウシャ</t>
    </rPh>
    <phoneticPr fontId="1"/>
  </si>
  <si>
    <t>部署名</t>
    <rPh sb="0" eb="2">
      <t>ブショ</t>
    </rPh>
    <rPh sb="2" eb="3">
      <t>メイ</t>
    </rPh>
    <phoneticPr fontId="1"/>
  </si>
  <si>
    <t>メールアドレス</t>
    <phoneticPr fontId="1"/>
  </si>
  <si>
    <t>職名・氏名</t>
    <rPh sb="0" eb="2">
      <t>ショクメイ</t>
    </rPh>
    <rPh sb="3" eb="5">
      <t>シメイ</t>
    </rPh>
    <phoneticPr fontId="1"/>
  </si>
  <si>
    <r>
      <t>電話番号（</t>
    </r>
    <r>
      <rPr>
        <sz val="8"/>
        <rFont val="メイリオ"/>
        <family val="3"/>
        <charset val="128"/>
      </rPr>
      <t>ハイフン有</t>
    </r>
    <r>
      <rPr>
        <sz val="11"/>
        <rFont val="メイリオ"/>
        <family val="3"/>
        <charset val="128"/>
      </rPr>
      <t>）</t>
    </r>
    <rPh sb="0" eb="2">
      <t>デンワ</t>
    </rPh>
    <rPh sb="2" eb="4">
      <t>バンゴウ</t>
    </rPh>
    <rPh sb="9" eb="10">
      <t>ア</t>
    </rPh>
    <phoneticPr fontId="1"/>
  </si>
  <si>
    <t>　:　入力箇所</t>
    <rPh sb="3" eb="5">
      <t>ニュウリョク</t>
    </rPh>
    <rPh sb="5" eb="7">
      <t>カショ</t>
    </rPh>
    <phoneticPr fontId="1"/>
  </si>
  <si>
    <t>■令和５年度青森県病床数適正化推進事業事業計画書</t>
    <rPh sb="1" eb="3">
      <t>レイワ</t>
    </rPh>
    <rPh sb="4" eb="5">
      <t>ネン</t>
    </rPh>
    <rPh sb="5" eb="6">
      <t>ド</t>
    </rPh>
    <rPh sb="6" eb="9">
      <t>アオモリケン</t>
    </rPh>
    <rPh sb="9" eb="12">
      <t>ビョウショウスウ</t>
    </rPh>
    <rPh sb="12" eb="15">
      <t>テキセイカ</t>
    </rPh>
    <rPh sb="15" eb="17">
      <t>スイシン</t>
    </rPh>
    <rPh sb="17" eb="19">
      <t>ジギョウ</t>
    </rPh>
    <rPh sb="19" eb="21">
      <t>ジギョウ</t>
    </rPh>
    <rPh sb="21" eb="24">
      <t>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</si>
</sst>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65">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7"/>
      <name val="メイリオ"/>
      <family val="3"/>
      <charset val="128"/>
    </font>
    <font>
      <sz val="9.5"/>
      <name val="メイリオ"/>
      <family val="3"/>
      <charset val="128"/>
    </font>
    <font>
      <sz val="22"/>
      <name val="ＭＳ ゴシック"/>
      <family val="3"/>
      <charset val="128"/>
    </font>
    <font>
      <u/>
      <sz val="11"/>
      <color theme="10"/>
      <name val="ＭＳ Ｐゴシック"/>
      <family val="2"/>
      <charset val="128"/>
      <scheme val="minor"/>
    </font>
    <font>
      <b/>
      <u/>
      <sz val="16"/>
      <color rgb="FFFF0000"/>
      <name val="メイリオ"/>
      <family val="3"/>
      <charset val="128"/>
    </font>
    <font>
      <sz val="11"/>
      <color theme="1"/>
      <name val="メイリオ"/>
      <family val="3"/>
      <charset val="128"/>
    </font>
  </fonts>
  <fills count="5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8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style="thick">
        <color rgb="FFFF0000"/>
      </left>
      <right style="thick">
        <color rgb="FFFF0000"/>
      </right>
      <top style="thick">
        <color rgb="FFFF0000"/>
      </top>
      <bottom style="thick">
        <color rgb="FFFF0000"/>
      </bottom>
      <diagonal/>
    </border>
    <border>
      <left style="medium">
        <color indexed="64"/>
      </left>
      <right style="thin">
        <color indexed="64"/>
      </right>
      <top/>
      <bottom style="medium">
        <color indexed="64"/>
      </bottom>
      <diagonal/>
    </border>
    <border>
      <left style="thick">
        <color rgb="FFFF0000"/>
      </left>
      <right style="thin">
        <color indexed="64"/>
      </right>
      <top style="thick">
        <color rgb="FFFF0000"/>
      </top>
      <bottom style="hair">
        <color indexed="64"/>
      </bottom>
      <diagonal/>
    </border>
    <border>
      <left style="thin">
        <color indexed="64"/>
      </left>
      <right style="medium">
        <color indexed="64"/>
      </right>
      <top style="thick">
        <color rgb="FFFF0000"/>
      </top>
      <bottom style="hair">
        <color indexed="64"/>
      </bottom>
      <diagonal/>
    </border>
    <border>
      <left/>
      <right/>
      <top style="thick">
        <color rgb="FFFF0000"/>
      </top>
      <bottom style="hair">
        <color indexed="64"/>
      </bottom>
      <diagonal/>
    </border>
    <border>
      <left style="medium">
        <color indexed="64"/>
      </left>
      <right style="medium">
        <color indexed="64"/>
      </right>
      <top style="thick">
        <color rgb="FFFF0000"/>
      </top>
      <bottom style="hair">
        <color indexed="64"/>
      </bottom>
      <diagonal/>
    </border>
    <border>
      <left/>
      <right style="thick">
        <color rgb="FFFF0000"/>
      </right>
      <top style="thick">
        <color rgb="FFFF0000"/>
      </top>
      <bottom style="hair">
        <color indexed="64"/>
      </bottom>
      <diagonal/>
    </border>
    <border>
      <left style="thick">
        <color rgb="FFFF0000"/>
      </left>
      <right style="thin">
        <color indexed="64"/>
      </right>
      <top style="hair">
        <color indexed="64"/>
      </top>
      <bottom style="thick">
        <color rgb="FFFF0000"/>
      </bottom>
      <diagonal/>
    </border>
    <border>
      <left style="thin">
        <color indexed="64"/>
      </left>
      <right style="medium">
        <color indexed="64"/>
      </right>
      <top style="hair">
        <color indexed="64"/>
      </top>
      <bottom style="thick">
        <color rgb="FFFF0000"/>
      </bottom>
      <diagonal/>
    </border>
    <border>
      <left/>
      <right/>
      <top style="hair">
        <color indexed="64"/>
      </top>
      <bottom style="thick">
        <color rgb="FFFF0000"/>
      </bottom>
      <diagonal/>
    </border>
    <border>
      <left style="medium">
        <color indexed="64"/>
      </left>
      <right style="medium">
        <color indexed="64"/>
      </right>
      <top style="hair">
        <color indexed="64"/>
      </top>
      <bottom style="thick">
        <color rgb="FFFF0000"/>
      </bottom>
      <diagonal/>
    </border>
    <border>
      <left/>
      <right style="thick">
        <color rgb="FFFF0000"/>
      </right>
      <top style="hair">
        <color indexed="64"/>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medium">
        <color indexed="64"/>
      </right>
      <top style="thick">
        <color rgb="FFFF0000"/>
      </top>
      <bottom style="thick">
        <color rgb="FFFF0000"/>
      </bottom>
      <diagonal/>
    </border>
    <border>
      <left/>
      <right/>
      <top style="thick">
        <color rgb="FFFF0000"/>
      </top>
      <bottom style="thick">
        <color rgb="FFFF0000"/>
      </bottom>
      <diagonal/>
    </border>
    <border>
      <left style="medium">
        <color indexed="64"/>
      </left>
      <right style="thick">
        <color rgb="FFFF0000"/>
      </right>
      <top style="thick">
        <color rgb="FFFF0000"/>
      </top>
      <bottom style="thick">
        <color rgb="FFFF0000"/>
      </bottom>
      <diagonal/>
    </border>
    <border>
      <left style="thin">
        <color indexed="64"/>
      </left>
      <right/>
      <top style="hair">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thick">
        <color rgb="FFFF0000"/>
      </left>
      <right style="thin">
        <color indexed="64"/>
      </right>
      <top style="thick">
        <color rgb="FFFF0000"/>
      </top>
      <bottom/>
      <diagonal/>
    </border>
    <border>
      <left style="thin">
        <color indexed="64"/>
      </left>
      <right style="medium">
        <color auto="1"/>
      </right>
      <top style="thick">
        <color rgb="FFFF0000"/>
      </top>
      <bottom/>
      <diagonal/>
    </border>
    <border>
      <left/>
      <right/>
      <top style="thick">
        <color rgb="FFFF0000"/>
      </top>
      <bottom/>
      <diagonal/>
    </border>
    <border>
      <left style="medium">
        <color indexed="64"/>
      </left>
      <right style="thick">
        <color rgb="FFFF0000"/>
      </right>
      <top style="thick">
        <color rgb="FFFF0000"/>
      </top>
      <bottom/>
      <diagonal/>
    </border>
    <border>
      <left style="medium">
        <color indexed="64"/>
      </left>
      <right style="thick">
        <color rgb="FFFF0000"/>
      </right>
      <top style="hair">
        <color indexed="64"/>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medium">
        <color indexed="64"/>
      </right>
      <top style="thick">
        <color rgb="FFFF0000"/>
      </top>
      <bottom style="thin">
        <color indexed="64"/>
      </bottom>
      <diagonal/>
    </border>
    <border>
      <left/>
      <right/>
      <top style="thick">
        <color rgb="FFFF0000"/>
      </top>
      <bottom style="thin">
        <color auto="1"/>
      </bottom>
      <diagonal/>
    </border>
    <border>
      <left style="medium">
        <color indexed="64"/>
      </left>
      <right style="medium">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medium">
        <color indexed="64"/>
      </right>
      <top style="thin">
        <color indexed="64"/>
      </top>
      <bottom style="thick">
        <color rgb="FFFF0000"/>
      </bottom>
      <diagonal/>
    </border>
    <border>
      <left/>
      <right/>
      <top style="thin">
        <color auto="1"/>
      </top>
      <bottom style="thick">
        <color rgb="FFFF0000"/>
      </bottom>
      <diagonal/>
    </border>
    <border>
      <left style="medium">
        <color indexed="64"/>
      </left>
      <right style="medium">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s>
  <cellStyleXfs count="347">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62" fillId="0" borderId="0" applyNumberFormat="0" applyFill="0" applyBorder="0" applyAlignment="0" applyProtection="0">
      <alignment vertical="center"/>
    </xf>
  </cellStyleXfs>
  <cellXfs count="307">
    <xf numFmtId="0" fontId="0" fillId="0" borderId="0" xfId="0">
      <alignment vertical="center"/>
    </xf>
    <xf numFmtId="0" fontId="53" fillId="0" borderId="1" xfId="0" applyFont="1" applyFill="1" applyBorder="1" applyProtection="1">
      <alignment vertical="center"/>
    </xf>
    <xf numFmtId="0" fontId="53" fillId="0" borderId="48" xfId="0" applyFont="1" applyFill="1" applyBorder="1" applyProtection="1">
      <alignment vertical="center"/>
    </xf>
    <xf numFmtId="0" fontId="53" fillId="0" borderId="129" xfId="0" applyFont="1" applyFill="1" applyBorder="1" applyProtection="1">
      <alignment vertical="center"/>
    </xf>
    <xf numFmtId="0" fontId="55" fillId="0" borderId="0" xfId="0" applyFont="1" applyFill="1" applyProtection="1">
      <alignment vertical="center"/>
    </xf>
    <xf numFmtId="0" fontId="53" fillId="0" borderId="0" xfId="0" applyFont="1" applyFill="1" applyProtection="1">
      <alignment vertical="center"/>
    </xf>
    <xf numFmtId="0" fontId="53" fillId="48" borderId="53" xfId="0" applyFont="1" applyFill="1" applyBorder="1" applyProtection="1">
      <alignment vertical="center"/>
    </xf>
    <xf numFmtId="0" fontId="56" fillId="48" borderId="61" xfId="0" applyFont="1" applyFill="1" applyBorder="1" applyAlignment="1" applyProtection="1">
      <alignment horizontal="center" vertical="center" shrinkToFit="1"/>
    </xf>
    <xf numFmtId="0" fontId="53" fillId="0" borderId="82" xfId="0" applyFont="1" applyFill="1" applyBorder="1" applyAlignment="1" applyProtection="1">
      <alignment horizontal="center" vertical="center"/>
    </xf>
    <xf numFmtId="0" fontId="54" fillId="48" borderId="71" xfId="0" applyFont="1" applyFill="1" applyBorder="1" applyAlignment="1" applyProtection="1">
      <alignment vertical="center" wrapText="1"/>
    </xf>
    <xf numFmtId="0" fontId="53" fillId="0" borderId="74" xfId="0" applyFont="1" applyFill="1" applyBorder="1" applyProtection="1">
      <alignment vertical="center"/>
    </xf>
    <xf numFmtId="0" fontId="54" fillId="48" borderId="126" xfId="0" applyFont="1" applyFill="1" applyBorder="1" applyAlignment="1" applyProtection="1">
      <alignment vertical="center" shrinkToFit="1"/>
    </xf>
    <xf numFmtId="0" fontId="53" fillId="0" borderId="128" xfId="0" applyFont="1" applyFill="1" applyBorder="1" applyProtection="1">
      <alignment vertical="center"/>
    </xf>
    <xf numFmtId="0" fontId="54" fillId="48" borderId="70" xfId="0" applyFont="1" applyFill="1" applyBorder="1" applyAlignment="1" applyProtection="1">
      <alignment vertical="center" wrapText="1"/>
    </xf>
    <xf numFmtId="0" fontId="53" fillId="0" borderId="70" xfId="0" applyFont="1" applyFill="1" applyBorder="1" applyProtection="1">
      <alignment vertical="center"/>
    </xf>
    <xf numFmtId="0" fontId="53" fillId="51" borderId="54" xfId="0" applyFont="1" applyFill="1" applyBorder="1" applyAlignment="1" applyProtection="1">
      <alignment horizontal="center" vertical="center"/>
    </xf>
    <xf numFmtId="0" fontId="53" fillId="0" borderId="99" xfId="0" applyFont="1" applyFill="1" applyBorder="1" applyAlignment="1" applyProtection="1">
      <alignment horizontal="center" vertical="center"/>
    </xf>
    <xf numFmtId="0" fontId="53" fillId="0" borderId="125" xfId="0" applyFont="1" applyFill="1" applyBorder="1" applyAlignment="1" applyProtection="1">
      <alignment horizontal="center" vertical="center"/>
    </xf>
    <xf numFmtId="0" fontId="53" fillId="0" borderId="60" xfId="0" applyFont="1" applyFill="1" applyBorder="1" applyAlignment="1" applyProtection="1">
      <alignment horizontal="center" vertical="center"/>
    </xf>
    <xf numFmtId="0" fontId="53" fillId="0" borderId="53" xfId="0" applyFont="1" applyFill="1" applyBorder="1" applyAlignment="1" applyProtection="1">
      <alignment vertical="center"/>
    </xf>
    <xf numFmtId="0" fontId="53" fillId="0" borderId="2" xfId="0" applyFont="1" applyFill="1" applyBorder="1" applyAlignment="1" applyProtection="1">
      <alignment horizontal="center" vertical="center"/>
    </xf>
    <xf numFmtId="184" fontId="53" fillId="0" borderId="2" xfId="0" applyNumberFormat="1" applyFont="1" applyFill="1" applyBorder="1" applyProtection="1">
      <alignment vertical="center"/>
    </xf>
    <xf numFmtId="184" fontId="53" fillId="0" borderId="58" xfId="0" applyNumberFormat="1" applyFont="1" applyFill="1" applyBorder="1" applyProtection="1">
      <alignment vertical="center"/>
    </xf>
    <xf numFmtId="184" fontId="53" fillId="0" borderId="48" xfId="0" applyNumberFormat="1" applyFont="1" applyFill="1" applyBorder="1" applyProtection="1">
      <alignment vertical="center"/>
    </xf>
    <xf numFmtId="184" fontId="53" fillId="0" borderId="47" xfId="0" applyNumberFormat="1" applyFont="1" applyFill="1" applyBorder="1" applyProtection="1">
      <alignment vertical="center"/>
    </xf>
    <xf numFmtId="0" fontId="53" fillId="0" borderId="47" xfId="0" applyFont="1" applyFill="1" applyBorder="1" applyProtection="1">
      <alignment vertical="center"/>
    </xf>
    <xf numFmtId="0" fontId="53" fillId="0" borderId="64" xfId="0" applyFont="1" applyFill="1" applyBorder="1" applyProtection="1">
      <alignment vertical="center"/>
    </xf>
    <xf numFmtId="0" fontId="53" fillId="0" borderId="2" xfId="0" applyFont="1" applyFill="1" applyBorder="1" applyProtection="1">
      <alignment vertical="center"/>
    </xf>
    <xf numFmtId="0" fontId="52" fillId="0" borderId="0" xfId="0" applyFont="1" applyFill="1" applyAlignment="1" applyProtection="1">
      <alignment horizontal="right" vertical="center"/>
    </xf>
    <xf numFmtId="0" fontId="53" fillId="0" borderId="0" xfId="0" applyFont="1" applyProtection="1">
      <alignment vertical="center"/>
    </xf>
    <xf numFmtId="0" fontId="53" fillId="0" borderId="0" xfId="0" applyFont="1" applyFill="1" applyBorder="1" applyAlignment="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7" fillId="0" borderId="0" xfId="0" applyFont="1" applyFill="1" applyBorder="1" applyAlignment="1" applyProtection="1">
      <alignment vertical="center"/>
    </xf>
    <xf numFmtId="0" fontId="53" fillId="0" borderId="91" xfId="0" applyFont="1" applyBorder="1" applyAlignment="1" applyProtection="1">
      <alignment horizontal="center" vertical="center"/>
    </xf>
    <xf numFmtId="0" fontId="53" fillId="0" borderId="56" xfId="0" applyFont="1" applyBorder="1" applyAlignment="1" applyProtection="1">
      <alignment horizontal="center" vertical="center"/>
    </xf>
    <xf numFmtId="0" fontId="53" fillId="0" borderId="0" xfId="0" applyFont="1" applyFill="1" applyBorder="1" applyAlignment="1" applyProtection="1">
      <alignment horizontal="center" vertical="center"/>
    </xf>
    <xf numFmtId="184" fontId="57" fillId="0" borderId="0" xfId="0" applyNumberFormat="1" applyFont="1" applyFill="1" applyBorder="1" applyProtection="1">
      <alignment vertical="center"/>
    </xf>
    <xf numFmtId="184" fontId="53" fillId="51" borderId="106" xfId="0" applyNumberFormat="1" applyFont="1" applyFill="1" applyBorder="1" applyAlignment="1" applyProtection="1">
      <alignment horizontal="right" vertical="top"/>
    </xf>
    <xf numFmtId="184" fontId="53" fillId="51" borderId="107" xfId="0" applyNumberFormat="1" applyFont="1" applyFill="1" applyBorder="1" applyAlignment="1" applyProtection="1">
      <alignment horizontal="right" vertical="top"/>
    </xf>
    <xf numFmtId="0" fontId="57" fillId="0" borderId="122" xfId="0" applyFont="1" applyBorder="1" applyAlignment="1" applyProtection="1">
      <alignment horizontal="center" vertical="center" wrapText="1"/>
    </xf>
    <xf numFmtId="0" fontId="57" fillId="0" borderId="104" xfId="0" applyFont="1" applyBorder="1" applyAlignment="1" applyProtection="1">
      <alignment horizontal="center" vertical="center" wrapText="1"/>
    </xf>
    <xf numFmtId="0" fontId="57" fillId="0" borderId="105" xfId="0" applyFont="1" applyBorder="1" applyAlignment="1" applyProtection="1">
      <alignment horizontal="center" vertical="center"/>
    </xf>
    <xf numFmtId="0" fontId="53" fillId="0" borderId="100" xfId="0" applyFont="1" applyBorder="1" applyProtection="1">
      <alignment vertical="center"/>
    </xf>
    <xf numFmtId="0" fontId="53" fillId="0" borderId="101" xfId="0" applyFont="1" applyBorder="1" applyProtection="1">
      <alignment vertical="center"/>
    </xf>
    <xf numFmtId="0" fontId="54" fillId="48" borderId="2" xfId="0" applyFont="1" applyFill="1" applyBorder="1" applyAlignment="1" applyProtection="1">
      <alignment horizontal="center" vertical="center"/>
    </xf>
    <xf numFmtId="0" fontId="54" fillId="0" borderId="80" xfId="0" applyFont="1" applyBorder="1" applyAlignment="1" applyProtection="1">
      <alignment horizontal="center" vertical="center" wrapText="1"/>
    </xf>
    <xf numFmtId="0" fontId="54" fillId="0" borderId="78" xfId="0" applyFont="1" applyFill="1" applyBorder="1" applyAlignment="1" applyProtection="1">
      <alignment horizontal="center" vertical="center"/>
    </xf>
    <xf numFmtId="0" fontId="54" fillId="0" borderId="93" xfId="0" applyFont="1" applyFill="1" applyBorder="1" applyAlignment="1" applyProtection="1">
      <alignment horizontal="center" vertical="center"/>
    </xf>
    <xf numFmtId="0" fontId="53" fillId="0" borderId="102" xfId="0" applyFont="1" applyBorder="1" applyAlignment="1" applyProtection="1">
      <alignment horizontal="center" vertical="center"/>
    </xf>
    <xf numFmtId="0" fontId="53" fillId="0" borderId="84" xfId="0" applyFont="1" applyBorder="1" applyAlignment="1" applyProtection="1">
      <alignment horizontal="center" vertical="center"/>
    </xf>
    <xf numFmtId="0" fontId="57" fillId="0" borderId="76" xfId="0" applyFont="1" applyBorder="1" applyAlignment="1" applyProtection="1">
      <alignment horizontal="center" vertical="center" wrapText="1"/>
    </xf>
    <xf numFmtId="0" fontId="57" fillId="0" borderId="79" xfId="0" applyFont="1" applyFill="1" applyBorder="1" applyAlignment="1" applyProtection="1">
      <alignment horizontal="center" vertical="center" wrapText="1"/>
    </xf>
    <xf numFmtId="0" fontId="57" fillId="0" borderId="118" xfId="0" applyFont="1" applyFill="1" applyBorder="1" applyAlignment="1" applyProtection="1">
      <alignment horizontal="center" vertical="center" wrapText="1"/>
    </xf>
    <xf numFmtId="0" fontId="53" fillId="0" borderId="49" xfId="0" applyFont="1" applyFill="1" applyBorder="1" applyAlignment="1" applyProtection="1">
      <alignment vertical="center" shrinkToFit="1"/>
    </xf>
    <xf numFmtId="0" fontId="53" fillId="0" borderId="85" xfId="0" applyFont="1" applyFill="1" applyBorder="1" applyAlignment="1" applyProtection="1">
      <alignment horizontal="center" vertical="center" shrinkToFit="1"/>
    </xf>
    <xf numFmtId="184" fontId="53" fillId="0" borderId="121" xfId="0" applyNumberFormat="1" applyFont="1" applyFill="1" applyBorder="1" applyProtection="1">
      <alignment vertical="center"/>
    </xf>
    <xf numFmtId="184" fontId="53" fillId="0" borderId="116" xfId="0" applyNumberFormat="1" applyFont="1" applyFill="1" applyBorder="1" applyProtection="1">
      <alignment vertical="center"/>
    </xf>
    <xf numFmtId="184" fontId="53" fillId="51" borderId="54" xfId="0" applyNumberFormat="1" applyFont="1" applyFill="1" applyBorder="1" applyProtection="1">
      <alignment vertical="center"/>
    </xf>
    <xf numFmtId="184" fontId="53" fillId="0" borderId="99" xfId="0" applyNumberFormat="1" applyFont="1" applyFill="1" applyBorder="1" applyProtection="1">
      <alignment vertical="center"/>
    </xf>
    <xf numFmtId="184" fontId="53" fillId="0" borderId="87" xfId="0" applyNumberFormat="1" applyFont="1" applyFill="1" applyBorder="1" applyProtection="1">
      <alignment vertical="center"/>
    </xf>
    <xf numFmtId="184" fontId="53" fillId="0" borderId="59" xfId="0" applyNumberFormat="1" applyFont="1" applyFill="1" applyBorder="1" applyProtection="1">
      <alignment vertical="center"/>
    </xf>
    <xf numFmtId="184" fontId="53" fillId="0" borderId="60" xfId="0" applyNumberFormat="1" applyFont="1" applyFill="1" applyBorder="1" applyProtection="1">
      <alignment vertical="center"/>
    </xf>
    <xf numFmtId="184" fontId="53" fillId="0" borderId="1" xfId="0" applyNumberFormat="1" applyFont="1" applyFill="1" applyBorder="1" applyProtection="1">
      <alignment vertical="center"/>
    </xf>
    <xf numFmtId="184" fontId="53" fillId="0" borderId="63" xfId="0" applyNumberFormat="1" applyFont="1" applyFill="1" applyBorder="1" applyProtection="1">
      <alignment vertical="center"/>
    </xf>
    <xf numFmtId="184" fontId="53" fillId="0" borderId="64" xfId="0" applyNumberFormat="1" applyFont="1" applyFill="1" applyBorder="1" applyProtection="1">
      <alignment vertical="center"/>
    </xf>
    <xf numFmtId="0" fontId="54" fillId="0" borderId="0" xfId="0" applyFont="1" applyFill="1" applyAlignment="1" applyProtection="1">
      <alignment vertical="center"/>
    </xf>
    <xf numFmtId="0" fontId="53" fillId="48" borderId="2" xfId="0" applyFont="1" applyFill="1" applyBorder="1" applyAlignment="1" applyProtection="1">
      <alignment horizontal="center" vertical="center" shrinkToFit="1"/>
    </xf>
    <xf numFmtId="0" fontId="53" fillId="48" borderId="2" xfId="0" applyFont="1" applyFill="1" applyBorder="1" applyAlignment="1" applyProtection="1">
      <alignment horizontal="center" vertical="center"/>
    </xf>
    <xf numFmtId="0" fontId="54" fillId="48" borderId="61" xfId="0" applyFont="1" applyFill="1" applyBorder="1" applyAlignment="1" applyProtection="1">
      <alignment horizontal="center" vertical="center"/>
    </xf>
    <xf numFmtId="0" fontId="54" fillId="48" borderId="47" xfId="0" applyFont="1" applyFill="1" applyBorder="1" applyAlignment="1" applyProtection="1">
      <alignment vertical="center" wrapText="1"/>
    </xf>
    <xf numFmtId="184" fontId="53" fillId="0" borderId="62" xfId="0" applyNumberFormat="1" applyFont="1" applyFill="1" applyBorder="1" applyProtection="1">
      <alignment vertical="center"/>
    </xf>
    <xf numFmtId="0" fontId="54" fillId="48" borderId="47" xfId="0" applyFont="1" applyFill="1" applyBorder="1" applyAlignment="1" applyProtection="1">
      <alignment vertical="center" shrinkToFit="1"/>
    </xf>
    <xf numFmtId="0" fontId="54" fillId="48" borderId="2" xfId="0" applyFont="1" applyFill="1" applyBorder="1" applyAlignment="1" applyProtection="1">
      <alignment horizontal="center" vertical="center" wrapText="1"/>
    </xf>
    <xf numFmtId="0" fontId="53" fillId="0" borderId="56" xfId="0" applyFont="1" applyFill="1" applyBorder="1" applyAlignment="1" applyProtection="1">
      <alignment horizontal="center" vertical="center" shrinkToFit="1"/>
    </xf>
    <xf numFmtId="187" fontId="53" fillId="0" borderId="89" xfId="0" applyNumberFormat="1" applyFont="1" applyFill="1" applyBorder="1" applyProtection="1">
      <alignment vertical="center"/>
    </xf>
    <xf numFmtId="187" fontId="53" fillId="0" borderId="86" xfId="0" applyNumberFormat="1" applyFont="1" applyFill="1" applyBorder="1" applyProtection="1">
      <alignment vertical="center"/>
    </xf>
    <xf numFmtId="0" fontId="53" fillId="0" borderId="134" xfId="0" applyFont="1" applyFill="1" applyBorder="1" applyProtection="1">
      <alignment vertical="center"/>
    </xf>
    <xf numFmtId="0" fontId="54" fillId="48" borderId="47" xfId="0" applyFont="1" applyFill="1" applyBorder="1" applyAlignment="1" applyProtection="1">
      <alignment horizontal="center" vertical="center"/>
    </xf>
    <xf numFmtId="0" fontId="54" fillId="0" borderId="3" xfId="0" applyFont="1" applyFill="1" applyBorder="1" applyAlignment="1" applyProtection="1">
      <alignment vertical="center" wrapText="1"/>
    </xf>
    <xf numFmtId="0" fontId="54" fillId="48" borderId="2" xfId="0" applyFont="1" applyFill="1" applyBorder="1" applyAlignment="1" applyProtection="1">
      <alignment vertical="center" wrapText="1"/>
    </xf>
    <xf numFmtId="0" fontId="58" fillId="0" borderId="0" xfId="0" applyFont="1" applyFill="1" applyProtection="1">
      <alignment vertical="center"/>
    </xf>
    <xf numFmtId="184" fontId="53" fillId="0" borderId="119" xfId="0" applyNumberFormat="1" applyFont="1" applyFill="1" applyBorder="1" applyProtection="1">
      <alignment vertical="center"/>
    </xf>
    <xf numFmtId="0" fontId="53" fillId="51" borderId="60" xfId="0" applyFont="1" applyFill="1" applyBorder="1" applyProtection="1">
      <alignment vertical="center"/>
    </xf>
    <xf numFmtId="0" fontId="53" fillId="50" borderId="2" xfId="0" applyFont="1" applyFill="1" applyBorder="1" applyAlignment="1" applyProtection="1">
      <alignment horizontal="center" vertical="center"/>
    </xf>
    <xf numFmtId="0" fontId="54" fillId="48" borderId="2" xfId="0" applyFont="1" applyFill="1" applyBorder="1" applyAlignment="1" applyProtection="1">
      <alignment horizontal="center" vertical="center" shrinkToFit="1"/>
    </xf>
    <xf numFmtId="38" fontId="53" fillId="0" borderId="2" xfId="345" applyFont="1" applyFill="1" applyBorder="1" applyProtection="1">
      <alignment vertical="center"/>
    </xf>
    <xf numFmtId="186" fontId="53" fillId="0" borderId="0" xfId="0" applyNumberFormat="1" applyFont="1" applyFill="1" applyBorder="1" applyAlignment="1" applyProtection="1">
      <alignment horizontal="center" vertical="center"/>
    </xf>
    <xf numFmtId="184" fontId="53" fillId="0" borderId="0" xfId="0" applyNumberFormat="1" applyFont="1" applyFill="1" applyBorder="1" applyProtection="1">
      <alignment vertical="center"/>
    </xf>
    <xf numFmtId="0" fontId="57" fillId="49" borderId="2" xfId="0" applyFont="1" applyFill="1" applyBorder="1" applyAlignment="1" applyProtection="1">
      <alignment horizontal="center" vertical="center" wrapText="1"/>
    </xf>
    <xf numFmtId="0" fontId="54" fillId="49" borderId="2" xfId="0" applyFont="1" applyFill="1" applyBorder="1" applyProtection="1">
      <alignment vertical="center"/>
    </xf>
    <xf numFmtId="0" fontId="53" fillId="0" borderId="100" xfId="0" applyFont="1" applyFill="1" applyBorder="1" applyProtection="1">
      <alignment vertical="center"/>
    </xf>
    <xf numFmtId="0" fontId="57" fillId="0" borderId="77" xfId="0" applyFont="1" applyFill="1" applyBorder="1" applyAlignment="1" applyProtection="1">
      <alignment horizontal="center" vertical="center"/>
    </xf>
    <xf numFmtId="0" fontId="57" fillId="0" borderId="124" xfId="0" applyFont="1" applyFill="1" applyBorder="1" applyAlignment="1" applyProtection="1">
      <alignment horizontal="center" vertical="center"/>
    </xf>
    <xf numFmtId="0" fontId="53" fillId="48" borderId="54" xfId="0" applyFont="1" applyFill="1" applyBorder="1" applyAlignment="1" applyProtection="1">
      <alignment horizontal="center" vertical="center"/>
    </xf>
    <xf numFmtId="0" fontId="54" fillId="48" borderId="52" xfId="0" applyFont="1" applyFill="1" applyBorder="1" applyProtection="1">
      <alignment vertical="center"/>
    </xf>
    <xf numFmtId="38" fontId="53" fillId="0" borderId="54" xfId="0" applyNumberFormat="1" applyFont="1" applyFill="1" applyBorder="1" applyProtection="1">
      <alignment vertical="center"/>
    </xf>
    <xf numFmtId="0" fontId="53" fillId="0" borderId="0" xfId="0" applyFont="1" applyFill="1" applyBorder="1" applyProtection="1">
      <alignment vertical="center"/>
    </xf>
    <xf numFmtId="184" fontId="53" fillId="0" borderId="95" xfId="0" applyNumberFormat="1" applyFont="1" applyFill="1" applyBorder="1" applyProtection="1">
      <alignment vertical="center"/>
    </xf>
    <xf numFmtId="184" fontId="53" fillId="0" borderId="123" xfId="0" applyNumberFormat="1" applyFont="1" applyFill="1" applyBorder="1" applyProtection="1">
      <alignment vertical="center"/>
    </xf>
    <xf numFmtId="184" fontId="53" fillId="0" borderId="125" xfId="0" applyNumberFormat="1" applyFont="1" applyFill="1" applyBorder="1" applyProtection="1">
      <alignment vertical="center"/>
    </xf>
    <xf numFmtId="183" fontId="53" fillId="0" borderId="2"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53" fillId="0" borderId="0" xfId="0" applyFont="1" applyBorder="1" applyAlignment="1" applyProtection="1">
      <alignment vertical="center"/>
    </xf>
    <xf numFmtId="185" fontId="53" fillId="0" borderId="58" xfId="0" applyNumberFormat="1" applyFont="1" applyFill="1" applyBorder="1" applyProtection="1">
      <alignment vertical="center"/>
    </xf>
    <xf numFmtId="183" fontId="53" fillId="0" borderId="0" xfId="0" applyNumberFormat="1" applyFont="1" applyFill="1" applyProtection="1">
      <alignment vertical="center"/>
    </xf>
    <xf numFmtId="0" fontId="53" fillId="0" borderId="136" xfId="0" applyFont="1" applyFill="1" applyBorder="1" applyAlignment="1" applyProtection="1">
      <alignment horizontal="center" vertical="center"/>
    </xf>
    <xf numFmtId="0" fontId="53" fillId="0" borderId="137" xfId="0" applyFont="1" applyFill="1" applyBorder="1" applyAlignment="1" applyProtection="1">
      <alignment horizontal="center" vertical="center"/>
    </xf>
    <xf numFmtId="0" fontId="53" fillId="0" borderId="138" xfId="0" applyFont="1" applyFill="1" applyBorder="1" applyAlignment="1" applyProtection="1">
      <alignment horizontal="center" vertical="center"/>
    </xf>
    <xf numFmtId="0" fontId="53" fillId="0" borderId="139" xfId="0" applyFont="1" applyFill="1" applyBorder="1" applyProtection="1">
      <alignment vertical="center"/>
    </xf>
    <xf numFmtId="0" fontId="53" fillId="0" borderId="140" xfId="0" applyFont="1" applyFill="1" applyBorder="1" applyProtection="1">
      <alignment vertical="center"/>
    </xf>
    <xf numFmtId="184" fontId="53" fillId="0" borderId="117" xfId="0" applyNumberFormat="1" applyFont="1" applyFill="1" applyBorder="1" applyProtection="1">
      <alignment vertical="center"/>
    </xf>
    <xf numFmtId="184" fontId="53" fillId="0" borderId="79" xfId="0" applyNumberFormat="1" applyFont="1" applyFill="1" applyBorder="1" applyProtection="1">
      <alignment vertical="center"/>
    </xf>
    <xf numFmtId="184" fontId="53" fillId="51" borderId="117" xfId="0" applyNumberFormat="1" applyFont="1" applyFill="1" applyBorder="1" applyProtection="1">
      <alignment vertical="center"/>
    </xf>
    <xf numFmtId="184" fontId="53" fillId="51" borderId="72" xfId="0" applyNumberFormat="1" applyFont="1" applyFill="1" applyBorder="1" applyProtection="1">
      <alignment vertical="center"/>
    </xf>
    <xf numFmtId="0" fontId="53" fillId="0" borderId="143" xfId="0" applyFont="1" applyFill="1" applyBorder="1" applyAlignment="1" applyProtection="1">
      <alignment horizontal="center" vertical="center"/>
    </xf>
    <xf numFmtId="184" fontId="53" fillId="51" borderId="141" xfId="0" applyNumberFormat="1" applyFont="1" applyFill="1" applyBorder="1" applyProtection="1">
      <alignment vertical="center"/>
    </xf>
    <xf numFmtId="184" fontId="53" fillId="51" borderId="110" xfId="0" applyNumberFormat="1" applyFont="1" applyFill="1" applyBorder="1" applyProtection="1">
      <alignment vertical="center"/>
    </xf>
    <xf numFmtId="184" fontId="53" fillId="51" borderId="117" xfId="0" applyNumberFormat="1" applyFont="1" applyFill="1" applyBorder="1" applyAlignment="1" applyProtection="1">
      <alignment horizontal="right" vertical="top"/>
    </xf>
    <xf numFmtId="184" fontId="53" fillId="51" borderId="72" xfId="0" applyNumberFormat="1" applyFont="1" applyFill="1" applyBorder="1" applyAlignment="1" applyProtection="1">
      <alignment horizontal="right" vertical="top"/>
    </xf>
    <xf numFmtId="0" fontId="59" fillId="48" borderId="58" xfId="0" applyFont="1" applyFill="1" applyBorder="1" applyAlignment="1" applyProtection="1">
      <alignment horizontal="center" vertical="center" wrapText="1" shrinkToFit="1"/>
    </xf>
    <xf numFmtId="0" fontId="61" fillId="0" borderId="0" xfId="0" applyFont="1" applyFill="1" applyProtection="1">
      <alignment vertical="center"/>
    </xf>
    <xf numFmtId="0" fontId="53" fillId="0" borderId="73" xfId="0" applyFont="1" applyFill="1" applyBorder="1" applyProtection="1">
      <alignment vertical="center"/>
    </xf>
    <xf numFmtId="0" fontId="53" fillId="0" borderId="127" xfId="0" applyFont="1" applyFill="1" applyBorder="1" applyProtection="1">
      <alignment vertical="center"/>
    </xf>
    <xf numFmtId="0" fontId="53" fillId="0" borderId="146" xfId="0" applyFont="1" applyFill="1" applyBorder="1" applyProtection="1">
      <alignment vertical="center"/>
    </xf>
    <xf numFmtId="0" fontId="53" fillId="0" borderId="107" xfId="0" applyFont="1" applyFill="1" applyBorder="1" applyProtection="1">
      <alignment vertical="center"/>
    </xf>
    <xf numFmtId="0" fontId="53" fillId="0" borderId="6" xfId="0" applyFont="1" applyFill="1" applyBorder="1" applyProtection="1">
      <alignment vertical="center"/>
    </xf>
    <xf numFmtId="0" fontId="53" fillId="0" borderId="7" xfId="0" applyFont="1" applyFill="1" applyBorder="1" applyProtection="1">
      <alignment vertical="center"/>
    </xf>
    <xf numFmtId="0" fontId="53" fillId="50" borderId="147" xfId="0" applyFont="1" applyFill="1" applyBorder="1" applyProtection="1">
      <alignment vertical="center"/>
      <protection locked="0"/>
    </xf>
    <xf numFmtId="0" fontId="53" fillId="50" borderId="148" xfId="0" applyFont="1" applyFill="1" applyBorder="1" applyProtection="1">
      <alignment vertical="center"/>
      <protection locked="0"/>
    </xf>
    <xf numFmtId="0" fontId="53" fillId="50" borderId="149" xfId="0" applyFont="1" applyFill="1" applyBorder="1" applyProtection="1">
      <alignment vertical="center"/>
      <protection locked="0"/>
    </xf>
    <xf numFmtId="0" fontId="53" fillId="50" borderId="150" xfId="0" applyFont="1" applyFill="1" applyBorder="1" applyProtection="1">
      <alignment vertical="center"/>
      <protection locked="0"/>
    </xf>
    <xf numFmtId="0" fontId="53" fillId="50" borderId="151" xfId="0" applyFont="1" applyFill="1" applyBorder="1" applyProtection="1">
      <alignment vertical="center"/>
      <protection locked="0"/>
    </xf>
    <xf numFmtId="0" fontId="53" fillId="50" borderId="152" xfId="0" applyFont="1" applyFill="1" applyBorder="1" applyProtection="1">
      <alignment vertical="center"/>
      <protection locked="0"/>
    </xf>
    <xf numFmtId="0" fontId="53" fillId="50" borderId="153" xfId="0" applyFont="1" applyFill="1" applyBorder="1" applyProtection="1">
      <alignment vertical="center"/>
      <protection locked="0"/>
    </xf>
    <xf numFmtId="0" fontId="53" fillId="50" borderId="154" xfId="0" applyFont="1" applyFill="1" applyBorder="1" applyProtection="1">
      <alignment vertical="center"/>
      <protection locked="0"/>
    </xf>
    <xf numFmtId="0" fontId="53" fillId="50" borderId="155" xfId="0" applyFont="1" applyFill="1" applyBorder="1" applyProtection="1">
      <alignment vertical="center"/>
      <protection locked="0"/>
    </xf>
    <xf numFmtId="0" fontId="53" fillId="50" borderId="156" xfId="0" applyFont="1" applyFill="1" applyBorder="1" applyProtection="1">
      <alignment vertical="center"/>
      <protection locked="0"/>
    </xf>
    <xf numFmtId="0" fontId="53" fillId="50" borderId="157" xfId="0" applyFont="1" applyFill="1" applyBorder="1" applyProtection="1">
      <alignment vertical="center"/>
      <protection locked="0"/>
    </xf>
    <xf numFmtId="0" fontId="53" fillId="50" borderId="158" xfId="0" applyFont="1" applyFill="1" applyBorder="1" applyProtection="1">
      <alignment vertical="center"/>
      <protection locked="0"/>
    </xf>
    <xf numFmtId="0" fontId="53" fillId="50" borderId="159" xfId="0" applyFont="1" applyFill="1" applyBorder="1" applyProtection="1">
      <alignment vertical="center"/>
      <protection locked="0"/>
    </xf>
    <xf numFmtId="0" fontId="53" fillId="50" borderId="160" xfId="0" applyFont="1" applyFill="1" applyBorder="1" applyProtection="1">
      <alignment vertical="center"/>
      <protection locked="0"/>
    </xf>
    <xf numFmtId="0" fontId="54" fillId="48" borderId="161" xfId="0" applyFont="1" applyFill="1" applyBorder="1" applyAlignment="1" applyProtection="1">
      <alignment horizontal="center" vertical="center" shrinkToFit="1"/>
    </xf>
    <xf numFmtId="184" fontId="53" fillId="0" borderId="53" xfId="0" applyNumberFormat="1" applyFont="1" applyFill="1" applyBorder="1" applyProtection="1">
      <alignment vertical="center"/>
    </xf>
    <xf numFmtId="185" fontId="53" fillId="0" borderId="76" xfId="0" applyNumberFormat="1" applyFont="1" applyFill="1" applyBorder="1" applyProtection="1">
      <alignment vertical="center"/>
    </xf>
    <xf numFmtId="184" fontId="53" fillId="0" borderId="48" xfId="345" applyNumberFormat="1" applyFont="1" applyFill="1" applyBorder="1" applyProtection="1">
      <alignment vertical="center"/>
    </xf>
    <xf numFmtId="0" fontId="54" fillId="48" borderId="65" xfId="0" applyFont="1" applyFill="1" applyBorder="1" applyAlignment="1" applyProtection="1">
      <alignment horizontal="center" vertical="center"/>
    </xf>
    <xf numFmtId="0" fontId="53" fillId="48" borderId="65" xfId="0" applyFont="1" applyFill="1" applyBorder="1" applyAlignment="1" applyProtection="1">
      <alignment horizontal="center" vertical="center" shrinkToFit="1"/>
    </xf>
    <xf numFmtId="184" fontId="53" fillId="50" borderId="164" xfId="0" applyNumberFormat="1" applyFont="1" applyFill="1" applyBorder="1" applyProtection="1">
      <alignment vertical="center"/>
      <protection locked="0"/>
    </xf>
    <xf numFmtId="184" fontId="53" fillId="50" borderId="165" xfId="0" applyNumberFormat="1" applyFont="1" applyFill="1" applyBorder="1" applyProtection="1">
      <alignment vertical="center"/>
      <protection locked="0"/>
    </xf>
    <xf numFmtId="184" fontId="53" fillId="50" borderId="166" xfId="0" applyNumberFormat="1" applyFont="1" applyFill="1" applyBorder="1" applyProtection="1">
      <alignment vertical="center"/>
      <protection locked="0"/>
    </xf>
    <xf numFmtId="184" fontId="53" fillId="50" borderId="167" xfId="0" applyNumberFormat="1" applyFont="1" applyFill="1" applyBorder="1" applyProtection="1">
      <alignment vertical="center"/>
      <protection locked="0"/>
    </xf>
    <xf numFmtId="185" fontId="53" fillId="50" borderId="152" xfId="0" applyNumberFormat="1" applyFont="1" applyFill="1" applyBorder="1" applyProtection="1">
      <alignment vertical="center"/>
      <protection locked="0"/>
    </xf>
    <xf numFmtId="185" fontId="53" fillId="50" borderId="153" xfId="0" applyNumberFormat="1" applyFont="1" applyFill="1" applyBorder="1" applyProtection="1">
      <alignment vertical="center"/>
      <protection locked="0"/>
    </xf>
    <xf numFmtId="185" fontId="53" fillId="50" borderId="154" xfId="0" applyNumberFormat="1" applyFont="1" applyFill="1" applyBorder="1" applyProtection="1">
      <alignment vertical="center"/>
      <protection locked="0"/>
    </xf>
    <xf numFmtId="185" fontId="53" fillId="50" borderId="168" xfId="0" applyNumberFormat="1" applyFont="1" applyFill="1" applyBorder="1" applyProtection="1">
      <alignment vertical="center"/>
      <protection locked="0"/>
    </xf>
    <xf numFmtId="184" fontId="53" fillId="50" borderId="145" xfId="0" applyNumberFormat="1" applyFont="1" applyFill="1" applyBorder="1" applyProtection="1">
      <alignment vertical="center"/>
      <protection locked="0"/>
    </xf>
    <xf numFmtId="184" fontId="53" fillId="50" borderId="169" xfId="0" applyNumberFormat="1" applyFont="1" applyFill="1" applyBorder="1" applyProtection="1">
      <alignment vertical="center"/>
      <protection locked="0"/>
    </xf>
    <xf numFmtId="184" fontId="53" fillId="50" borderId="170" xfId="0" applyNumberFormat="1" applyFont="1" applyFill="1" applyBorder="1" applyProtection="1">
      <alignment vertical="center"/>
      <protection locked="0"/>
    </xf>
    <xf numFmtId="184" fontId="53" fillId="50" borderId="171" xfId="0" applyNumberFormat="1" applyFont="1" applyFill="1" applyBorder="1" applyProtection="1">
      <alignment vertical="center"/>
      <protection locked="0"/>
    </xf>
    <xf numFmtId="184" fontId="53" fillId="50" borderId="172" xfId="0" applyNumberFormat="1" applyFont="1" applyFill="1" applyBorder="1" applyProtection="1">
      <alignment vertical="center"/>
      <protection locked="0"/>
    </xf>
    <xf numFmtId="184" fontId="53" fillId="50" borderId="173" xfId="0" applyNumberFormat="1" applyFont="1" applyFill="1" applyBorder="1" applyProtection="1">
      <alignment vertical="center"/>
      <protection locked="0"/>
    </xf>
    <xf numFmtId="184" fontId="53" fillId="50" borderId="174" xfId="0" applyNumberFormat="1" applyFont="1" applyFill="1" applyBorder="1" applyProtection="1">
      <alignment vertical="center"/>
      <protection locked="0"/>
    </xf>
    <xf numFmtId="184" fontId="53" fillId="50" borderId="175" xfId="0" applyNumberFormat="1" applyFont="1" applyFill="1" applyBorder="1" applyProtection="1">
      <alignment vertical="center"/>
      <protection locked="0"/>
    </xf>
    <xf numFmtId="184" fontId="53" fillId="50" borderId="176" xfId="0" applyNumberFormat="1" applyFont="1" applyFill="1" applyBorder="1" applyProtection="1">
      <alignment vertical="center"/>
      <protection locked="0"/>
    </xf>
    <xf numFmtId="184" fontId="53" fillId="50" borderId="177" xfId="0" applyNumberFormat="1" applyFont="1" applyFill="1" applyBorder="1" applyProtection="1">
      <alignment vertical="center"/>
      <protection locked="0"/>
    </xf>
    <xf numFmtId="184" fontId="53" fillId="50" borderId="178" xfId="0" applyNumberFormat="1" applyFont="1" applyFill="1" applyBorder="1" applyProtection="1">
      <alignment vertical="center"/>
      <protection locked="0"/>
    </xf>
    <xf numFmtId="184" fontId="53" fillId="50" borderId="169" xfId="345" applyNumberFormat="1" applyFont="1" applyFill="1" applyBorder="1" applyProtection="1">
      <alignment vertical="center"/>
      <protection locked="0"/>
    </xf>
    <xf numFmtId="184" fontId="53" fillId="50" borderId="179" xfId="345" applyNumberFormat="1" applyFont="1" applyFill="1" applyBorder="1" applyProtection="1">
      <alignment vertical="center"/>
      <protection locked="0"/>
    </xf>
    <xf numFmtId="184" fontId="53" fillId="50" borderId="180" xfId="345" applyNumberFormat="1" applyFont="1" applyFill="1" applyBorder="1" applyProtection="1">
      <alignment vertical="center"/>
      <protection locked="0"/>
    </xf>
    <xf numFmtId="184" fontId="53" fillId="50" borderId="174" xfId="345" applyNumberFormat="1" applyFont="1" applyFill="1" applyBorder="1" applyProtection="1">
      <alignment vertical="center"/>
      <protection locked="0"/>
    </xf>
    <xf numFmtId="184" fontId="53" fillId="50" borderId="181" xfId="345" applyNumberFormat="1" applyFont="1" applyFill="1" applyBorder="1" applyProtection="1">
      <alignment vertical="center"/>
      <protection locked="0"/>
    </xf>
    <xf numFmtId="184" fontId="53" fillId="50" borderId="182" xfId="345" applyNumberFormat="1" applyFont="1" applyFill="1" applyBorder="1" applyProtection="1">
      <alignment vertical="center"/>
      <protection locked="0"/>
    </xf>
    <xf numFmtId="0" fontId="53" fillId="0" borderId="145" xfId="0" applyFont="1" applyFill="1" applyBorder="1" applyProtection="1">
      <alignment vertical="center"/>
    </xf>
    <xf numFmtId="0" fontId="63" fillId="0" borderId="0" xfId="0" applyFont="1" applyFill="1" applyProtection="1">
      <alignment vertical="center"/>
    </xf>
    <xf numFmtId="38" fontId="64" fillId="0" borderId="2" xfId="345" applyFont="1" applyFill="1" applyBorder="1" applyProtection="1">
      <alignment vertical="center"/>
    </xf>
    <xf numFmtId="0" fontId="53" fillId="0" borderId="2" xfId="0" applyFont="1" applyFill="1" applyBorder="1" applyAlignment="1" applyProtection="1">
      <alignment horizontal="distributed" vertical="center"/>
    </xf>
    <xf numFmtId="0" fontId="53" fillId="0" borderId="47" xfId="0" applyFont="1" applyFill="1" applyBorder="1" applyAlignment="1" applyProtection="1">
      <alignment horizontal="distributed" vertical="center"/>
    </xf>
    <xf numFmtId="0" fontId="53" fillId="0" borderId="2" xfId="0" applyFont="1" applyFill="1" applyBorder="1" applyAlignment="1" applyProtection="1">
      <alignment horizontal="center" vertical="center" textRotation="255"/>
    </xf>
    <xf numFmtId="0" fontId="53" fillId="0" borderId="2" xfId="0" applyFont="1" applyFill="1" applyBorder="1" applyAlignment="1" applyProtection="1">
      <alignment horizontal="center" vertical="center"/>
    </xf>
    <xf numFmtId="0" fontId="53" fillId="0" borderId="47" xfId="0" applyFont="1" applyFill="1" applyBorder="1" applyAlignment="1" applyProtection="1">
      <alignment horizontal="center" vertical="center"/>
    </xf>
    <xf numFmtId="0" fontId="53" fillId="50" borderId="183" xfId="0" applyFont="1" applyFill="1" applyBorder="1" applyAlignment="1" applyProtection="1">
      <alignment horizontal="center" vertical="center"/>
    </xf>
    <xf numFmtId="0" fontId="53" fillId="50" borderId="2" xfId="0" applyFont="1" applyFill="1" applyBorder="1" applyAlignment="1" applyProtection="1">
      <alignment horizontal="center" vertical="center"/>
    </xf>
    <xf numFmtId="0" fontId="53" fillId="50" borderId="184" xfId="0" applyFont="1" applyFill="1" applyBorder="1" applyAlignment="1" applyProtection="1">
      <alignment horizontal="center" vertical="center"/>
    </xf>
    <xf numFmtId="0" fontId="62" fillId="50" borderId="174" xfId="346" applyFill="1" applyBorder="1" applyAlignment="1" applyProtection="1">
      <alignment horizontal="center" vertical="center"/>
    </xf>
    <xf numFmtId="0" fontId="53" fillId="50" borderId="181" xfId="0" applyFont="1" applyFill="1" applyBorder="1" applyAlignment="1" applyProtection="1">
      <alignment horizontal="center" vertical="center"/>
    </xf>
    <xf numFmtId="0" fontId="53" fillId="50" borderId="182" xfId="0" applyFont="1" applyFill="1" applyBorder="1" applyAlignment="1" applyProtection="1">
      <alignment horizontal="center" vertical="center"/>
    </xf>
    <xf numFmtId="0" fontId="53" fillId="50" borderId="169" xfId="0" applyFont="1" applyFill="1" applyBorder="1" applyAlignment="1" applyProtection="1">
      <alignment horizontal="center" vertical="center"/>
    </xf>
    <xf numFmtId="0" fontId="53" fillId="50" borderId="179" xfId="0" applyFont="1" applyFill="1" applyBorder="1" applyAlignment="1" applyProtection="1">
      <alignment horizontal="center" vertical="center"/>
    </xf>
    <xf numFmtId="0" fontId="53" fillId="50" borderId="180" xfId="0" applyFont="1" applyFill="1" applyBorder="1" applyAlignment="1" applyProtection="1">
      <alignment horizontal="center" vertical="center"/>
    </xf>
    <xf numFmtId="186" fontId="53" fillId="0" borderId="59" xfId="0" applyNumberFormat="1" applyFont="1" applyFill="1" applyBorder="1" applyAlignment="1" applyProtection="1">
      <alignment horizontal="center" vertical="center"/>
    </xf>
    <xf numFmtId="186" fontId="53" fillId="0" borderId="119" xfId="0" applyNumberFormat="1" applyFont="1" applyFill="1" applyBorder="1" applyAlignment="1" applyProtection="1">
      <alignment horizontal="center" vertical="center"/>
    </xf>
    <xf numFmtId="0" fontId="57" fillId="0" borderId="55" xfId="0" applyFont="1" applyFill="1" applyBorder="1" applyAlignment="1" applyProtection="1">
      <alignment horizontal="center" vertical="center" wrapText="1" shrinkToFit="1"/>
    </xf>
    <xf numFmtId="0" fontId="57" fillId="0" borderId="91" xfId="0" applyFont="1" applyFill="1" applyBorder="1" applyAlignment="1" applyProtection="1">
      <alignment horizontal="center" vertical="center" shrinkToFit="1"/>
    </xf>
    <xf numFmtId="0" fontId="57" fillId="0" borderId="57" xfId="0" applyFont="1" applyFill="1" applyBorder="1" applyAlignment="1" applyProtection="1">
      <alignment horizontal="center" vertical="center" shrinkToFit="1"/>
    </xf>
    <xf numFmtId="0" fontId="57" fillId="0" borderId="2" xfId="0" applyFont="1" applyFill="1" applyBorder="1" applyAlignment="1" applyProtection="1">
      <alignment horizontal="center" vertical="center" shrinkToFit="1"/>
    </xf>
    <xf numFmtId="0" fontId="57" fillId="0" borderId="91" xfId="0" applyFont="1" applyFill="1" applyBorder="1" applyAlignment="1" applyProtection="1">
      <alignment horizontal="center" vertical="center" wrapText="1" shrinkToFit="1"/>
    </xf>
    <xf numFmtId="0" fontId="53" fillId="0" borderId="56" xfId="0" applyFont="1" applyFill="1" applyBorder="1" applyAlignment="1" applyProtection="1">
      <alignment horizontal="center" vertical="center" wrapText="1" shrinkToFit="1"/>
    </xf>
    <xf numFmtId="0" fontId="53" fillId="0" borderId="58" xfId="0" applyFont="1" applyFill="1" applyBorder="1" applyAlignment="1" applyProtection="1">
      <alignment horizontal="center" vertical="center" shrinkToFit="1"/>
    </xf>
    <xf numFmtId="0" fontId="53" fillId="0" borderId="144" xfId="0" applyFont="1" applyFill="1" applyBorder="1" applyAlignment="1" applyProtection="1">
      <alignment horizontal="center" vertical="center" shrinkToFit="1"/>
    </xf>
    <xf numFmtId="0" fontId="53" fillId="0" borderId="75" xfId="0" applyFont="1" applyFill="1" applyBorder="1" applyAlignment="1" applyProtection="1">
      <alignment horizontal="center" vertical="center" shrinkToFit="1"/>
    </xf>
    <xf numFmtId="0" fontId="54" fillId="48" borderId="94" xfId="0" applyFont="1" applyFill="1" applyBorder="1" applyAlignment="1" applyProtection="1">
      <alignment horizontal="center" vertical="center" wrapText="1"/>
    </xf>
    <xf numFmtId="0" fontId="54" fillId="48" borderId="111" xfId="0" applyFont="1" applyFill="1" applyBorder="1" applyAlignment="1" applyProtection="1">
      <alignment horizontal="center" vertical="center" wrapText="1"/>
    </xf>
    <xf numFmtId="0" fontId="54" fillId="48" borderId="3" xfId="0" applyFont="1" applyFill="1" applyBorder="1" applyAlignment="1" applyProtection="1">
      <alignment horizontal="center" vertical="center" wrapText="1"/>
    </xf>
    <xf numFmtId="0" fontId="57" fillId="48" borderId="50" xfId="0" applyFont="1" applyFill="1" applyBorder="1" applyAlignment="1" applyProtection="1">
      <alignment horizontal="center" vertical="center" wrapText="1"/>
    </xf>
    <xf numFmtId="0" fontId="57" fillId="48" borderId="5" xfId="0" applyFont="1" applyFill="1" applyBorder="1" applyAlignment="1" applyProtection="1">
      <alignment horizontal="center" vertical="center" wrapText="1"/>
    </xf>
    <xf numFmtId="0" fontId="54" fillId="48" borderId="2" xfId="0" applyFont="1" applyFill="1" applyBorder="1" applyAlignment="1" applyProtection="1">
      <alignment horizontal="center" vertical="center" wrapText="1"/>
    </xf>
    <xf numFmtId="0" fontId="54" fillId="48" borderId="61" xfId="0" applyFont="1" applyFill="1" applyBorder="1" applyAlignment="1" applyProtection="1">
      <alignment horizontal="center" vertical="center"/>
    </xf>
    <xf numFmtId="0" fontId="54" fillId="48" borderId="62" xfId="0" applyFont="1" applyFill="1" applyBorder="1" applyAlignment="1" applyProtection="1">
      <alignment horizontal="center" vertical="center"/>
    </xf>
    <xf numFmtId="0" fontId="54" fillId="48" borderId="48" xfId="0" applyFont="1" applyFill="1" applyBorder="1" applyAlignment="1" applyProtection="1">
      <alignment horizontal="center" vertical="center"/>
    </xf>
    <xf numFmtId="0" fontId="54" fillId="48" borderId="109" xfId="0" applyFont="1" applyFill="1" applyBorder="1" applyAlignment="1" applyProtection="1">
      <alignment horizontal="center" vertical="center"/>
    </xf>
    <xf numFmtId="0" fontId="54" fillId="48" borderId="163" xfId="0" applyFont="1" applyFill="1" applyBorder="1" applyAlignment="1" applyProtection="1">
      <alignment horizontal="center" vertical="center"/>
    </xf>
    <xf numFmtId="0" fontId="54" fillId="48" borderId="113" xfId="0" applyFont="1" applyFill="1" applyBorder="1" applyAlignment="1" applyProtection="1">
      <alignment horizontal="center" vertical="center"/>
    </xf>
    <xf numFmtId="0" fontId="54" fillId="48" borderId="111" xfId="0" applyFont="1" applyFill="1" applyBorder="1" applyAlignment="1" applyProtection="1">
      <alignment horizontal="center" vertical="center"/>
    </xf>
    <xf numFmtId="0" fontId="54" fillId="48" borderId="114" xfId="0" applyFont="1" applyFill="1" applyBorder="1" applyAlignment="1" applyProtection="1">
      <alignment horizontal="center" vertical="center"/>
    </xf>
    <xf numFmtId="0" fontId="54" fillId="48" borderId="162" xfId="0" applyFont="1" applyFill="1" applyBorder="1" applyAlignment="1" applyProtection="1">
      <alignment horizontal="center" vertical="center"/>
    </xf>
    <xf numFmtId="0" fontId="53" fillId="48" borderId="2" xfId="0" applyFont="1" applyFill="1" applyBorder="1" applyAlignment="1" applyProtection="1">
      <alignment horizontal="center" vertical="center"/>
    </xf>
    <xf numFmtId="0" fontId="54" fillId="48" borderId="112" xfId="0" applyFont="1" applyFill="1" applyBorder="1" applyAlignment="1" applyProtection="1">
      <alignment horizontal="center" vertical="center"/>
    </xf>
    <xf numFmtId="0" fontId="53" fillId="48" borderId="96" xfId="0" applyFont="1" applyFill="1" applyBorder="1" applyAlignment="1" applyProtection="1">
      <alignment horizontal="center" vertical="center" shrinkToFit="1"/>
    </xf>
    <xf numFmtId="0" fontId="53" fillId="48" borderId="97" xfId="0" applyFont="1" applyFill="1" applyBorder="1" applyAlignment="1" applyProtection="1">
      <alignment horizontal="center" vertical="center" shrinkToFit="1"/>
    </xf>
    <xf numFmtId="0" fontId="54" fillId="0" borderId="0" xfId="0" applyFont="1" applyFill="1" applyBorder="1" applyAlignment="1" applyProtection="1">
      <alignment horizontal="left" vertical="center" shrinkToFit="1"/>
    </xf>
    <xf numFmtId="0" fontId="54" fillId="48" borderId="2" xfId="0" applyFont="1" applyFill="1" applyBorder="1" applyAlignment="1" applyProtection="1">
      <alignment horizontal="center" vertical="center" shrinkToFit="1"/>
    </xf>
    <xf numFmtId="0" fontId="54" fillId="48" borderId="50" xfId="0" applyFont="1" applyFill="1" applyBorder="1" applyAlignment="1" applyProtection="1">
      <alignment horizontal="center" vertical="center"/>
    </xf>
    <xf numFmtId="0" fontId="54" fillId="48" borderId="5" xfId="0" applyFont="1" applyFill="1" applyBorder="1" applyAlignment="1" applyProtection="1">
      <alignment horizontal="center" vertical="center"/>
    </xf>
    <xf numFmtId="0" fontId="54" fillId="48" borderId="55" xfId="0" applyFont="1" applyFill="1" applyBorder="1" applyAlignment="1" applyProtection="1">
      <alignment horizontal="center" vertical="center"/>
    </xf>
    <xf numFmtId="0" fontId="54" fillId="48" borderId="96" xfId="0" applyFont="1" applyFill="1" applyBorder="1" applyAlignment="1" applyProtection="1">
      <alignment horizontal="center" vertical="center"/>
    </xf>
    <xf numFmtId="0" fontId="54" fillId="48" borderId="56" xfId="0" applyFont="1" applyFill="1" applyBorder="1" applyAlignment="1" applyProtection="1">
      <alignment horizontal="center" vertical="center"/>
    </xf>
    <xf numFmtId="0" fontId="54" fillId="48" borderId="94" xfId="0" applyFont="1" applyFill="1" applyBorder="1" applyAlignment="1" applyProtection="1">
      <alignment horizontal="center" vertical="center"/>
    </xf>
    <xf numFmtId="0" fontId="54" fillId="48" borderId="1" xfId="0" applyFont="1" applyFill="1" applyBorder="1" applyAlignment="1" applyProtection="1">
      <alignment horizontal="center" vertical="center"/>
    </xf>
    <xf numFmtId="0" fontId="54" fillId="48" borderId="51" xfId="0" applyFont="1" applyFill="1" applyBorder="1" applyAlignment="1" applyProtection="1">
      <alignment horizontal="center" vertical="center"/>
    </xf>
    <xf numFmtId="0" fontId="54" fillId="48" borderId="58" xfId="0" applyFont="1" applyFill="1" applyBorder="1" applyAlignment="1" applyProtection="1">
      <alignment horizontal="center" vertical="center"/>
    </xf>
    <xf numFmtId="0" fontId="54" fillId="48" borderId="47" xfId="0" applyFont="1" applyFill="1" applyBorder="1" applyAlignment="1" applyProtection="1">
      <alignment horizontal="center" vertical="center" wrapText="1"/>
    </xf>
    <xf numFmtId="0" fontId="54" fillId="48" borderId="57" xfId="0" applyFont="1" applyFill="1" applyBorder="1" applyAlignment="1" applyProtection="1">
      <alignment horizontal="center" vertical="center"/>
    </xf>
    <xf numFmtId="0" fontId="54" fillId="48" borderId="50" xfId="0" applyFont="1" applyFill="1" applyBorder="1" applyAlignment="1" applyProtection="1">
      <alignment horizontal="center" vertical="center" wrapText="1"/>
    </xf>
    <xf numFmtId="0" fontId="54" fillId="48" borderId="5" xfId="0" applyFont="1" applyFill="1" applyBorder="1" applyAlignment="1" applyProtection="1">
      <alignment horizontal="center" vertical="center" wrapText="1"/>
    </xf>
    <xf numFmtId="0" fontId="54" fillId="0" borderId="0" xfId="0" applyFont="1" applyFill="1" applyBorder="1" applyAlignment="1" applyProtection="1">
      <alignment vertical="center" wrapText="1"/>
    </xf>
    <xf numFmtId="0" fontId="54" fillId="48" borderId="48" xfId="0" applyFont="1" applyFill="1" applyBorder="1" applyAlignment="1" applyProtection="1">
      <alignment horizontal="center" vertical="center" wrapText="1"/>
    </xf>
    <xf numFmtId="0" fontId="54" fillId="48" borderId="53" xfId="0" applyFont="1" applyFill="1" applyBorder="1" applyAlignment="1" applyProtection="1">
      <alignment horizontal="center" vertical="center"/>
    </xf>
    <xf numFmtId="0" fontId="54" fillId="0" borderId="81" xfId="0" applyFont="1" applyFill="1" applyBorder="1" applyAlignment="1" applyProtection="1">
      <alignment horizontal="center" vertical="center" wrapText="1"/>
    </xf>
    <xf numFmtId="0" fontId="54" fillId="0" borderId="90" xfId="0" applyFont="1" applyFill="1" applyBorder="1" applyAlignment="1" applyProtection="1">
      <alignment horizontal="center" vertical="center"/>
    </xf>
    <xf numFmtId="0" fontId="54" fillId="0" borderId="83" xfId="0" applyFont="1" applyFill="1" applyBorder="1" applyAlignment="1" applyProtection="1">
      <alignment horizontal="center" vertical="center"/>
    </xf>
    <xf numFmtId="0" fontId="54" fillId="0" borderId="4" xfId="0" applyFont="1" applyFill="1" applyBorder="1" applyAlignment="1" applyProtection="1">
      <alignment horizontal="center" vertical="center"/>
    </xf>
    <xf numFmtId="0" fontId="54" fillId="0" borderId="92" xfId="0" applyFont="1" applyFill="1" applyBorder="1" applyAlignment="1" applyProtection="1">
      <alignment horizontal="center" vertical="center"/>
    </xf>
    <xf numFmtId="0" fontId="54" fillId="0" borderId="7" xfId="0" applyFont="1" applyFill="1" applyBorder="1" applyAlignment="1" applyProtection="1">
      <alignment horizontal="center" vertical="center"/>
    </xf>
    <xf numFmtId="0" fontId="53" fillId="51" borderId="86" xfId="0" applyFont="1" applyFill="1" applyBorder="1" applyAlignment="1" applyProtection="1">
      <alignment horizontal="center" vertical="center"/>
    </xf>
    <xf numFmtId="0" fontId="53" fillId="51" borderId="108" xfId="0" applyFont="1" applyFill="1" applyBorder="1" applyAlignment="1" applyProtection="1">
      <alignment horizontal="center" vertical="center"/>
    </xf>
    <xf numFmtId="0" fontId="54" fillId="0" borderId="91" xfId="0" applyFont="1" applyFill="1" applyBorder="1" applyAlignment="1" applyProtection="1">
      <alignment horizontal="center" vertical="center"/>
    </xf>
    <xf numFmtId="0" fontId="54" fillId="0" borderId="2" xfId="0" applyFont="1" applyFill="1" applyBorder="1" applyAlignment="1" applyProtection="1">
      <alignment horizontal="center" vertical="center"/>
    </xf>
    <xf numFmtId="0" fontId="54" fillId="0" borderId="81" xfId="0" applyFont="1" applyFill="1" applyBorder="1" applyAlignment="1" applyProtection="1">
      <alignment horizontal="center" vertical="center" wrapText="1" shrinkToFit="1"/>
    </xf>
    <xf numFmtId="0" fontId="54" fillId="0" borderId="101" xfId="0" applyFont="1" applyFill="1" applyBorder="1" applyAlignment="1" applyProtection="1">
      <alignment horizontal="center" vertical="center" shrinkToFit="1"/>
    </xf>
    <xf numFmtId="0" fontId="54" fillId="0" borderId="92" xfId="0" applyFont="1" applyFill="1" applyBorder="1" applyAlignment="1" applyProtection="1">
      <alignment horizontal="center" vertical="center" shrinkToFit="1"/>
    </xf>
    <xf numFmtId="0" fontId="54" fillId="0" borderId="115" xfId="0" applyFont="1" applyFill="1" applyBorder="1" applyAlignment="1" applyProtection="1">
      <alignment horizontal="center" vertical="center" shrinkToFit="1"/>
    </xf>
    <xf numFmtId="0" fontId="53" fillId="0" borderId="135" xfId="0" applyFont="1" applyFill="1" applyBorder="1" applyAlignment="1" applyProtection="1">
      <alignment horizontal="center" vertical="center"/>
    </xf>
    <xf numFmtId="0" fontId="53" fillId="0" borderId="142" xfId="0" applyFont="1" applyFill="1" applyBorder="1" applyAlignment="1" applyProtection="1">
      <alignment horizontal="center" vertical="center"/>
    </xf>
    <xf numFmtId="0" fontId="54" fillId="0" borderId="0" xfId="0" applyFont="1" applyFill="1" applyBorder="1" applyAlignment="1" applyProtection="1">
      <alignment horizontal="left" vertical="center" wrapText="1" shrinkToFit="1"/>
    </xf>
    <xf numFmtId="0" fontId="53" fillId="0" borderId="100" xfId="0" applyFont="1" applyFill="1" applyBorder="1" applyAlignment="1" applyProtection="1">
      <alignment horizontal="center" vertical="center"/>
    </xf>
    <xf numFmtId="0" fontId="57" fillId="0" borderId="58" xfId="0" applyFont="1" applyFill="1" applyBorder="1" applyAlignment="1" applyProtection="1">
      <alignment horizontal="center" vertical="center" wrapText="1"/>
    </xf>
    <xf numFmtId="0" fontId="54" fillId="0" borderId="96" xfId="0" applyFont="1" applyFill="1" applyBorder="1" applyAlignment="1" applyProtection="1">
      <alignment horizontal="center" vertical="center"/>
    </xf>
    <xf numFmtId="0" fontId="54" fillId="0" borderId="97" xfId="0" applyFont="1" applyFill="1" applyBorder="1" applyAlignment="1" applyProtection="1">
      <alignment horizontal="center" vertical="center"/>
    </xf>
    <xf numFmtId="0" fontId="54" fillId="0" borderId="56" xfId="0" applyFont="1" applyFill="1" applyBorder="1" applyAlignment="1" applyProtection="1">
      <alignment horizontal="center" vertical="center"/>
    </xf>
    <xf numFmtId="0" fontId="54" fillId="0" borderId="58" xfId="0" applyFont="1" applyFill="1" applyBorder="1" applyAlignment="1" applyProtection="1">
      <alignment horizontal="center" vertical="center"/>
    </xf>
    <xf numFmtId="0" fontId="54" fillId="0" borderId="53" xfId="0" applyFont="1" applyFill="1" applyBorder="1" applyAlignment="1" applyProtection="1">
      <alignment horizontal="center" vertical="center"/>
    </xf>
    <xf numFmtId="0" fontId="54" fillId="0" borderId="47" xfId="0" applyFont="1" applyFill="1" applyBorder="1" applyAlignment="1" applyProtection="1">
      <alignment horizontal="center" vertical="center"/>
    </xf>
    <xf numFmtId="0" fontId="57" fillId="0" borderId="81" xfId="0" applyFont="1" applyBorder="1" applyAlignment="1" applyProtection="1">
      <alignment horizontal="center" vertical="center" wrapText="1"/>
    </xf>
    <xf numFmtId="0" fontId="57" fillId="0" borderId="90" xfId="0" applyFont="1" applyBorder="1" applyAlignment="1" applyProtection="1">
      <alignment horizontal="center" vertical="center" wrapText="1"/>
    </xf>
    <xf numFmtId="0" fontId="57" fillId="0" borderId="83" xfId="0" applyFont="1" applyBorder="1" applyAlignment="1" applyProtection="1">
      <alignment horizontal="center" vertical="center" wrapText="1"/>
    </xf>
    <xf numFmtId="0" fontId="57" fillId="0" borderId="4" xfId="0" applyFont="1" applyBorder="1" applyAlignment="1" applyProtection="1">
      <alignment horizontal="center" vertical="center" wrapText="1"/>
    </xf>
    <xf numFmtId="0" fontId="57" fillId="0" borderId="120" xfId="0" applyFont="1" applyBorder="1" applyAlignment="1" applyProtection="1">
      <alignment horizontal="center" vertical="center" wrapText="1"/>
    </xf>
    <xf numFmtId="0" fontId="57" fillId="0" borderId="121" xfId="0" applyFont="1" applyBorder="1" applyAlignment="1" applyProtection="1">
      <alignment horizontal="center" vertical="center" wrapText="1"/>
    </xf>
    <xf numFmtId="0" fontId="54" fillId="0" borderId="50" xfId="0" applyFont="1" applyFill="1" applyBorder="1" applyAlignment="1" applyProtection="1">
      <alignment horizontal="center" vertical="center" wrapText="1"/>
    </xf>
    <xf numFmtId="0" fontId="54" fillId="0" borderId="53" xfId="0" applyFont="1" applyFill="1" applyBorder="1" applyAlignment="1" applyProtection="1">
      <alignment horizontal="center" vertical="center" wrapText="1"/>
    </xf>
    <xf numFmtId="0" fontId="54" fillId="0" borderId="3" xfId="0" applyFont="1" applyFill="1" applyBorder="1" applyAlignment="1" applyProtection="1">
      <alignment horizontal="center" vertical="center" wrapText="1"/>
    </xf>
    <xf numFmtId="0" fontId="54" fillId="0" borderId="4" xfId="0" applyFont="1" applyFill="1" applyBorder="1" applyAlignment="1" applyProtection="1">
      <alignment horizontal="center" vertical="center" wrapText="1"/>
    </xf>
    <xf numFmtId="0" fontId="54" fillId="0" borderId="5" xfId="0" applyFont="1" applyFill="1" applyBorder="1" applyAlignment="1" applyProtection="1">
      <alignment horizontal="center" vertical="center" wrapText="1"/>
    </xf>
    <xf numFmtId="0" fontId="54" fillId="0" borderId="7" xfId="0" applyFont="1" applyFill="1" applyBorder="1" applyAlignment="1" applyProtection="1">
      <alignment horizontal="center" vertical="center" wrapText="1"/>
    </xf>
    <xf numFmtId="0" fontId="53" fillId="0" borderId="120" xfId="0" applyFont="1" applyFill="1" applyBorder="1" applyAlignment="1" applyProtection="1">
      <alignment horizontal="center" vertical="center" shrinkToFit="1"/>
    </xf>
    <xf numFmtId="0" fontId="53" fillId="0" borderId="121" xfId="0" applyFont="1" applyFill="1" applyBorder="1" applyAlignment="1" applyProtection="1">
      <alignment horizontal="center" vertical="center" shrinkToFit="1"/>
    </xf>
    <xf numFmtId="0" fontId="53" fillId="0" borderId="55" xfId="0" applyFont="1" applyBorder="1" applyAlignment="1" applyProtection="1">
      <alignment horizontal="center" vertical="center" shrinkToFit="1"/>
    </xf>
    <xf numFmtId="0" fontId="53" fillId="0" borderId="91" xfId="0" applyFont="1" applyBorder="1" applyAlignment="1" applyProtection="1">
      <alignment horizontal="center" vertical="center" shrinkToFit="1"/>
    </xf>
    <xf numFmtId="184" fontId="53" fillId="51" borderId="52" xfId="0" applyNumberFormat="1" applyFont="1" applyFill="1" applyBorder="1" applyAlignment="1" applyProtection="1">
      <alignment horizontal="center" vertical="center"/>
    </xf>
    <xf numFmtId="0" fontId="53" fillId="51" borderId="103" xfId="0" applyFont="1" applyFill="1" applyBorder="1" applyAlignment="1" applyProtection="1">
      <alignment horizontal="center" vertical="center"/>
    </xf>
    <xf numFmtId="0" fontId="57" fillId="0" borderId="68" xfId="0" applyFont="1" applyFill="1" applyBorder="1" applyAlignment="1" applyProtection="1">
      <alignment horizontal="center" vertical="center" wrapText="1"/>
    </xf>
    <xf numFmtId="0" fontId="57" fillId="0" borderId="69" xfId="0" applyFont="1" applyFill="1" applyBorder="1" applyAlignment="1" applyProtection="1">
      <alignment horizontal="center" vertical="center" wrapText="1"/>
    </xf>
    <xf numFmtId="0" fontId="57" fillId="0" borderId="88" xfId="0" applyFont="1" applyFill="1" applyBorder="1" applyAlignment="1" applyProtection="1">
      <alignment horizontal="center" vertical="center" wrapText="1"/>
    </xf>
    <xf numFmtId="0" fontId="57" fillId="0" borderId="89" xfId="0" applyFont="1" applyFill="1" applyBorder="1" applyAlignment="1" applyProtection="1">
      <alignment horizontal="center" vertical="center" wrapText="1"/>
    </xf>
    <xf numFmtId="0" fontId="57" fillId="0" borderId="98" xfId="0" applyFont="1" applyFill="1" applyBorder="1" applyAlignment="1" applyProtection="1">
      <alignment horizontal="center" vertical="center" wrapText="1"/>
    </xf>
    <xf numFmtId="0" fontId="53" fillId="51" borderId="95" xfId="0" applyFont="1" applyFill="1" applyBorder="1" applyAlignment="1" applyProtection="1">
      <alignment horizontal="center" vertical="center"/>
    </xf>
    <xf numFmtId="0" fontId="57" fillId="0" borderId="130" xfId="0" applyFont="1" applyFill="1" applyBorder="1" applyAlignment="1" applyProtection="1">
      <alignment horizontal="center" vertical="center" wrapText="1" shrinkToFit="1"/>
    </xf>
    <xf numFmtId="0" fontId="57" fillId="0" borderId="132" xfId="0" applyFont="1" applyFill="1" applyBorder="1" applyAlignment="1" applyProtection="1">
      <alignment horizontal="center" vertical="center" wrapText="1" shrinkToFit="1"/>
    </xf>
    <xf numFmtId="0" fontId="57" fillId="0" borderId="47" xfId="0" applyFont="1" applyFill="1" applyBorder="1" applyAlignment="1" applyProtection="1">
      <alignment horizontal="center" vertical="center" wrapText="1" shrinkToFit="1"/>
    </xf>
    <xf numFmtId="0" fontId="57" fillId="0" borderId="133" xfId="0" applyFont="1" applyFill="1" applyBorder="1" applyAlignment="1" applyProtection="1">
      <alignment horizontal="center" vertical="center" wrapText="1" shrinkToFit="1"/>
    </xf>
    <xf numFmtId="0" fontId="53" fillId="0" borderId="88" xfId="0" applyFont="1" applyFill="1" applyBorder="1" applyAlignment="1" applyProtection="1">
      <alignment horizontal="center" vertical="center" shrinkToFit="1"/>
    </xf>
    <xf numFmtId="0" fontId="53" fillId="0" borderId="131" xfId="0" applyFont="1" applyFill="1" applyBorder="1" applyAlignment="1" applyProtection="1">
      <alignment horizontal="center" vertical="center" shrinkToFit="1"/>
    </xf>
    <xf numFmtId="0" fontId="57" fillId="0" borderId="47" xfId="0" applyFont="1" applyFill="1" applyBorder="1" applyAlignment="1" applyProtection="1">
      <alignment horizontal="center" vertical="center" shrinkToFit="1"/>
    </xf>
    <xf numFmtId="0" fontId="53" fillId="0" borderId="81" xfId="0" applyFont="1" applyFill="1" applyBorder="1" applyAlignment="1" applyProtection="1">
      <alignment horizontal="center" vertical="center" wrapText="1" shrinkToFit="1"/>
    </xf>
    <xf numFmtId="0" fontId="53" fillId="0" borderId="100" xfId="0" applyFont="1" applyFill="1" applyBorder="1" applyAlignment="1" applyProtection="1">
      <alignment horizontal="center" vertical="center" shrinkToFit="1"/>
    </xf>
    <xf numFmtId="0" fontId="53" fillId="0" borderId="83"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0" fontId="60" fillId="48" borderId="2" xfId="0" applyFont="1" applyFill="1" applyBorder="1" applyAlignment="1" applyProtection="1">
      <alignment horizontal="left" vertical="center" wrapText="1"/>
    </xf>
    <xf numFmtId="0" fontId="54" fillId="0" borderId="0" xfId="0" applyFont="1" applyFill="1" applyBorder="1" applyAlignment="1" applyProtection="1">
      <alignment horizontal="left" vertical="top" wrapText="1"/>
    </xf>
    <xf numFmtId="0" fontId="54" fillId="0" borderId="0" xfId="0" applyFont="1" applyFill="1" applyBorder="1" applyAlignment="1" applyProtection="1">
      <alignment horizontal="left" vertical="top"/>
    </xf>
    <xf numFmtId="0" fontId="53" fillId="48" borderId="65" xfId="0" applyFont="1" applyFill="1" applyBorder="1" applyAlignment="1" applyProtection="1">
      <alignment horizontal="center" vertical="center"/>
    </xf>
    <xf numFmtId="0" fontId="53" fillId="48" borderId="66" xfId="0" applyFont="1" applyFill="1" applyBorder="1" applyAlignment="1" applyProtection="1">
      <alignment horizontal="center" vertical="center"/>
    </xf>
    <xf numFmtId="0" fontId="53" fillId="48" borderId="67" xfId="0" applyFont="1" applyFill="1" applyBorder="1" applyAlignment="1" applyProtection="1">
      <alignment horizontal="center" vertical="center"/>
    </xf>
    <xf numFmtId="0" fontId="54" fillId="48" borderId="2" xfId="0" applyFont="1" applyFill="1" applyBorder="1" applyAlignment="1" applyProtection="1">
      <alignment horizontal="center" vertical="center"/>
    </xf>
    <xf numFmtId="183" fontId="53" fillId="0" borderId="2" xfId="0" applyNumberFormat="1" applyFont="1" applyFill="1" applyBorder="1" applyAlignment="1" applyProtection="1">
      <alignment horizontal="center" vertical="center"/>
    </xf>
    <xf numFmtId="184" fontId="53" fillId="0" borderId="2" xfId="0" applyNumberFormat="1" applyFont="1" applyFill="1" applyBorder="1" applyAlignment="1" applyProtection="1">
      <alignment horizontal="center" vertical="center"/>
    </xf>
  </cellXfs>
  <cellStyles count="347">
    <cellStyle name=" 1" xfId="84"/>
    <cellStyle name="20% - アクセント 1 2" xfId="3"/>
    <cellStyle name="20% - アクセント 1 2 2" xfId="325"/>
    <cellStyle name="20% - アクセント 1 3" xfId="85"/>
    <cellStyle name="20% - アクセント 2 2" xfId="4"/>
    <cellStyle name="20% - アクセント 2 2 2" xfId="326"/>
    <cellStyle name="20% - アクセント 2 3" xfId="86"/>
    <cellStyle name="20% - アクセント 3 2" xfId="5"/>
    <cellStyle name="20% - アクセント 3 2 2" xfId="327"/>
    <cellStyle name="20% - アクセント 3 3" xfId="87"/>
    <cellStyle name="20% - アクセント 4 2" xfId="6"/>
    <cellStyle name="20% - アクセント 4 2 2" xfId="328"/>
    <cellStyle name="20% - アクセント 4 3" xfId="88"/>
    <cellStyle name="20% - アクセント 5 2" xfId="7"/>
    <cellStyle name="20% - アクセント 5 3" xfId="89"/>
    <cellStyle name="20% - アクセント 6 2" xfId="8"/>
    <cellStyle name="20% - アクセント 6 2 2" xfId="329"/>
    <cellStyle name="20% - アクセント 6 3" xfId="90"/>
    <cellStyle name="40% - アクセント 1 2" xfId="9"/>
    <cellStyle name="40% - アクセント 1 2 2" xfId="330"/>
    <cellStyle name="40% - アクセント 1 3" xfId="91"/>
    <cellStyle name="40% - アクセント 2 2" xfId="10"/>
    <cellStyle name="40% - アクセント 2 3" xfId="92"/>
    <cellStyle name="40% - アクセント 3 2" xfId="11"/>
    <cellStyle name="40% - アクセント 3 2 2" xfId="331"/>
    <cellStyle name="40% - アクセント 3 3" xfId="93"/>
    <cellStyle name="40% - アクセント 4 2" xfId="12"/>
    <cellStyle name="40% - アクセント 4 2 2" xfId="332"/>
    <cellStyle name="40% - アクセント 4 3" xfId="94"/>
    <cellStyle name="40% - アクセント 5 2" xfId="13"/>
    <cellStyle name="40% - アクセント 5 3" xfId="95"/>
    <cellStyle name="40% - アクセント 6 2" xfId="14"/>
    <cellStyle name="40% - アクセント 6 2 2" xfId="333"/>
    <cellStyle name="40% - アクセント 6 3" xfId="96"/>
    <cellStyle name="60% - アクセント 1 2" xfId="15"/>
    <cellStyle name="60% - アクセント 1 2 2" xfId="334"/>
    <cellStyle name="60% - アクセント 1 3" xfId="97"/>
    <cellStyle name="60% - アクセント 2 2" xfId="16"/>
    <cellStyle name="60% - アクセント 2 3" xfId="98"/>
    <cellStyle name="60% - アクセント 3 2" xfId="17"/>
    <cellStyle name="60% - アクセント 3 2 2" xfId="335"/>
    <cellStyle name="60% - アクセント 3 3" xfId="99"/>
    <cellStyle name="60% - アクセント 4 2" xfId="18"/>
    <cellStyle name="60% - アクセント 4 2 2" xfId="336"/>
    <cellStyle name="60% - アクセント 4 3" xfId="100"/>
    <cellStyle name="60% - アクセント 5 2" xfId="19"/>
    <cellStyle name="60% - アクセント 5 3" xfId="101"/>
    <cellStyle name="60% - アクセント 6 2" xfId="20"/>
    <cellStyle name="60% - アクセント 6 2 2" xfId="337"/>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47"/>
    <cellStyle name="Header2 2 2 3" xfId="275"/>
    <cellStyle name="Header2 2 3" xfId="192"/>
    <cellStyle name="Header2 2 3 2" xfId="257"/>
    <cellStyle name="Header2 2 3 3" xfId="283"/>
    <cellStyle name="Header2 2 4" xfId="216"/>
    <cellStyle name="Header2 2 5" xfId="243"/>
    <cellStyle name="Header2 2 6" xfId="228"/>
    <cellStyle name="Header2 3" xfId="106"/>
    <cellStyle name="Header2 3 2" xfId="177"/>
    <cellStyle name="Header2 3 2 2" xfId="249"/>
    <cellStyle name="Header2 3 2 3" xfId="277"/>
    <cellStyle name="Header2 3 2 4" xfId="301"/>
    <cellStyle name="Header2 3 3" xfId="232"/>
    <cellStyle name="Header2 3 4" xfId="233"/>
    <cellStyle name="Header2 4" xfId="174"/>
    <cellStyle name="Header2 4 2" xfId="246"/>
    <cellStyle name="Header2 4 3" xfId="274"/>
    <cellStyle name="Header2 5" xfId="193"/>
    <cellStyle name="Header2 5 2" xfId="258"/>
    <cellStyle name="Header2 5 3" xfId="284"/>
    <cellStyle name="Header2 6" xfId="215"/>
    <cellStyle name="Header2 7" xfId="244"/>
    <cellStyle name="Header2 8" xfId="245"/>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38"/>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39"/>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0"/>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xfId="346" builtinId="8"/>
    <cellStyle name="ハイパーリンク 2" xfId="121"/>
    <cellStyle name="メモ 2" xfId="39"/>
    <cellStyle name="メモ 2 2" xfId="194"/>
    <cellStyle name="メモ 2 2 2" xfId="259"/>
    <cellStyle name="メモ 2 2 3" xfId="285"/>
    <cellStyle name="メモ 2 2 4" xfId="306"/>
    <cellStyle name="メモ 2 3" xfId="195"/>
    <cellStyle name="メモ 2 3 2" xfId="260"/>
    <cellStyle name="メモ 2 3 3" xfId="286"/>
    <cellStyle name="メモ 2 3 4" xfId="307"/>
    <cellStyle name="メモ 2 4" xfId="220"/>
    <cellStyle name="メモ 2 5" xfId="256"/>
    <cellStyle name="メモ 2 6" xfId="254"/>
    <cellStyle name="メモ 3" xfId="122"/>
    <cellStyle name="メモ 3 2" xfId="176"/>
    <cellStyle name="メモ 3 2 2" xfId="248"/>
    <cellStyle name="メモ 3 2 3" xfId="276"/>
    <cellStyle name="メモ 3 2 4" xfId="300"/>
    <cellStyle name="メモ 3 3" xfId="196"/>
    <cellStyle name="メモ 3 3 2" xfId="261"/>
    <cellStyle name="メモ 3 3 3" xfId="287"/>
    <cellStyle name="メモ 3 3 4" xfId="308"/>
    <cellStyle name="メモ 3 4" xfId="234"/>
    <cellStyle name="メモ 3 5" xfId="218"/>
    <cellStyle name="メモ 3 6" xfId="219"/>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2"/>
    <cellStyle name="計算 2 2 3" xfId="288"/>
    <cellStyle name="計算 2 2 4" xfId="309"/>
    <cellStyle name="計算 2 3" xfId="198"/>
    <cellStyle name="計算 2 3 2" xfId="263"/>
    <cellStyle name="計算 2 3 3" xfId="289"/>
    <cellStyle name="計算 2 3 4" xfId="310"/>
    <cellStyle name="計算 2 4" xfId="222"/>
    <cellStyle name="計算 2 5" xfId="255"/>
    <cellStyle name="計算 2 6" xfId="212"/>
    <cellStyle name="計算 3" xfId="126"/>
    <cellStyle name="計算 3 2" xfId="178"/>
    <cellStyle name="計算 3 2 2" xfId="250"/>
    <cellStyle name="計算 3 2 3" xfId="278"/>
    <cellStyle name="計算 3 2 4" xfId="302"/>
    <cellStyle name="計算 3 3" xfId="199"/>
    <cellStyle name="計算 3 3 2" xfId="264"/>
    <cellStyle name="計算 3 3 3" xfId="290"/>
    <cellStyle name="計算 3 3 4" xfId="311"/>
    <cellStyle name="計算 3 4" xfId="236"/>
    <cellStyle name="計算 3 5" xfId="217"/>
    <cellStyle name="計算 3 6" xfId="225"/>
    <cellStyle name="警告文 2" xfId="45"/>
    <cellStyle name="警告文 3" xfId="127"/>
    <cellStyle name="桁区切り" xfId="345"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1"/>
    <cellStyle name="見出し 1 3" xfId="131"/>
    <cellStyle name="見出し 2 2" xfId="47"/>
    <cellStyle name="見出し 2 2 2" xfId="342"/>
    <cellStyle name="見出し 2 3" xfId="132"/>
    <cellStyle name="見出し 3 2" xfId="48"/>
    <cellStyle name="見出し 3 2 2" xfId="133"/>
    <cellStyle name="見出し 3 3" xfId="134"/>
    <cellStyle name="見出し 4 2" xfId="49"/>
    <cellStyle name="見出し 4 2 2" xfId="343"/>
    <cellStyle name="見出し 4 3" xfId="135"/>
    <cellStyle name="集計 2" xfId="50"/>
    <cellStyle name="集計 2 2" xfId="201"/>
    <cellStyle name="集計 2 2 2" xfId="265"/>
    <cellStyle name="集計 2 2 3" xfId="291"/>
    <cellStyle name="集計 2 2 4" xfId="312"/>
    <cellStyle name="集計 2 3" xfId="202"/>
    <cellStyle name="集計 2 3 2" xfId="266"/>
    <cellStyle name="集計 2 3 3" xfId="292"/>
    <cellStyle name="集計 2 3 4" xfId="313"/>
    <cellStyle name="集計 2 4" xfId="223"/>
    <cellStyle name="集計 2 5" xfId="242"/>
    <cellStyle name="集計 2 6" xfId="230"/>
    <cellStyle name="集計 3" xfId="136"/>
    <cellStyle name="集計 3 2" xfId="180"/>
    <cellStyle name="集計 3 2 2" xfId="251"/>
    <cellStyle name="集計 3 2 3" xfId="279"/>
    <cellStyle name="集計 3 2 4" xfId="303"/>
    <cellStyle name="集計 3 3" xfId="203"/>
    <cellStyle name="集計 3 3 2" xfId="267"/>
    <cellStyle name="集計 3 3 3" xfId="293"/>
    <cellStyle name="集計 3 3 4" xfId="314"/>
    <cellStyle name="集計 3 4" xfId="237"/>
    <cellStyle name="集計 3 5" xfId="214"/>
    <cellStyle name="集計 3 6" xfId="221"/>
    <cellStyle name="出力 2" xfId="51"/>
    <cellStyle name="出力 2 2" xfId="204"/>
    <cellStyle name="出力 2 2 2" xfId="268"/>
    <cellStyle name="出力 2 2 3" xfId="294"/>
    <cellStyle name="出力 2 2 4" xfId="315"/>
    <cellStyle name="出力 2 3" xfId="205"/>
    <cellStyle name="出力 2 3 2" xfId="269"/>
    <cellStyle name="出力 2 3 3" xfId="295"/>
    <cellStyle name="出力 2 3 4" xfId="316"/>
    <cellStyle name="出力 2 4" xfId="224"/>
    <cellStyle name="出力 2 5" xfId="241"/>
    <cellStyle name="出力 2 6" xfId="227"/>
    <cellStyle name="出力 3" xfId="137"/>
    <cellStyle name="出力 3 2" xfId="181"/>
    <cellStyle name="出力 3 2 2" xfId="252"/>
    <cellStyle name="出力 3 2 3" xfId="280"/>
    <cellStyle name="出力 3 2 4" xfId="304"/>
    <cellStyle name="出力 3 3" xfId="206"/>
    <cellStyle name="出力 3 3 2" xfId="270"/>
    <cellStyle name="出力 3 3 3" xfId="296"/>
    <cellStyle name="出力 3 3 4" xfId="317"/>
    <cellStyle name="出力 3 4" xfId="238"/>
    <cellStyle name="出力 3 5" xfId="231"/>
    <cellStyle name="出力 3 6" xfId="229"/>
    <cellStyle name="説明文 2" xfId="52"/>
    <cellStyle name="説明文 3" xfId="138"/>
    <cellStyle name="脱浦 [0.00]_Sheet1" xfId="139"/>
    <cellStyle name="脱浦_Sheet1" xfId="140"/>
    <cellStyle name="通貨 2" xfId="141"/>
    <cellStyle name="入力 2" xfId="53"/>
    <cellStyle name="入力 2 2" xfId="207"/>
    <cellStyle name="入力 2 2 2" xfId="271"/>
    <cellStyle name="入力 2 2 3" xfId="297"/>
    <cellStyle name="入力 2 2 4" xfId="318"/>
    <cellStyle name="入力 2 3" xfId="208"/>
    <cellStyle name="入力 2 3 2" xfId="272"/>
    <cellStyle name="入力 2 3 3" xfId="298"/>
    <cellStyle name="入力 2 3 4" xfId="319"/>
    <cellStyle name="入力 2 4" xfId="226"/>
    <cellStyle name="入力 2 5" xfId="240"/>
    <cellStyle name="入力 2 6" xfId="282"/>
    <cellStyle name="入力 3" xfId="142"/>
    <cellStyle name="入力 3 2" xfId="182"/>
    <cellStyle name="入力 3 2 2" xfId="253"/>
    <cellStyle name="入力 3 2 3" xfId="281"/>
    <cellStyle name="入力 3 2 4" xfId="305"/>
    <cellStyle name="入力 3 3" xfId="209"/>
    <cellStyle name="入力 3 3 2" xfId="273"/>
    <cellStyle name="入力 3 3 3" xfId="299"/>
    <cellStyle name="入力 3 3 4" xfId="320"/>
    <cellStyle name="入力 3 4" xfId="239"/>
    <cellStyle name="入力 3 5" xfId="213"/>
    <cellStyle name="入力 3 6" xfId="235"/>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1"/>
    <cellStyle name="標準 2 2 2" xfId="69"/>
    <cellStyle name="標準 2 2 2 2" xfId="76"/>
    <cellStyle name="標準 2 2 2 2 13" xfId="322"/>
    <cellStyle name="標準 2 2 2 2 2" xfId="146"/>
    <cellStyle name="標準 2 2 2 2 3" xfId="147"/>
    <cellStyle name="標準 2 2 2 3" xfId="148"/>
    <cellStyle name="標準 2 2 2 4" xfId="149"/>
    <cellStyle name="標準 2 2 2 5" xfId="187"/>
    <cellStyle name="標準 2 2 2 5 2" xfId="324"/>
    <cellStyle name="標準 2 2 3" xfId="81"/>
    <cellStyle name="標準 2 2_aa" xfId="73"/>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3"/>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4"/>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7">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FFFFCC"/>
      <color rgb="FFFFFF99"/>
      <color rgb="FFCCFFCC"/>
      <color rgb="FFFFCCFF"/>
      <color rgb="FFCCFFFF"/>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T70"/>
  <sheetViews>
    <sheetView tabSelected="1" view="pageBreakPreview" topLeftCell="A50" zoomScale="85" zoomScaleNormal="85" zoomScaleSheetLayoutView="85" workbookViewId="0">
      <selection activeCell="A3" sqref="A3"/>
    </sheetView>
  </sheetViews>
  <sheetFormatPr defaultRowHeight="18.75"/>
  <cols>
    <col min="1" max="1" width="5.5" style="5" customWidth="1"/>
    <col min="2" max="2" width="27.375" style="5" customWidth="1"/>
    <col min="3" max="8" width="10.75" style="5" customWidth="1"/>
    <col min="9" max="9" width="16.5" style="5" customWidth="1"/>
    <col min="10" max="10" width="9" style="5" customWidth="1"/>
    <col min="11" max="11" width="5.875" style="5" customWidth="1"/>
    <col min="12" max="12" width="9.625" style="5" customWidth="1"/>
    <col min="13" max="20" width="11.625" style="5" customWidth="1"/>
    <col min="21" max="16384" width="9" style="5"/>
  </cols>
  <sheetData>
    <row r="2" spans="1:17" ht="25.5">
      <c r="A2" s="121" t="s">
        <v>122</v>
      </c>
    </row>
    <row r="3" spans="1:17" ht="19.5" thickBot="1"/>
    <row r="4" spans="1:17" ht="26.25" thickTop="1" thickBot="1">
      <c r="A4" s="173"/>
      <c r="B4" s="174" t="s">
        <v>121</v>
      </c>
      <c r="D4" s="179" t="s">
        <v>115</v>
      </c>
      <c r="E4" s="179"/>
      <c r="F4" s="180"/>
      <c r="G4" s="187"/>
      <c r="H4" s="188"/>
      <c r="I4" s="188"/>
      <c r="J4" s="189"/>
    </row>
    <row r="5" spans="1:17" ht="19.5" thickTop="1">
      <c r="D5" s="178" t="s">
        <v>116</v>
      </c>
      <c r="E5" s="176" t="s">
        <v>117</v>
      </c>
      <c r="F5" s="177"/>
      <c r="G5" s="181"/>
      <c r="H5" s="182"/>
      <c r="I5" s="182"/>
      <c r="J5" s="183"/>
    </row>
    <row r="6" spans="1:17">
      <c r="D6" s="178"/>
      <c r="E6" s="176" t="s">
        <v>119</v>
      </c>
      <c r="F6" s="177"/>
      <c r="G6" s="181"/>
      <c r="H6" s="182"/>
      <c r="I6" s="182"/>
      <c r="J6" s="183"/>
    </row>
    <row r="7" spans="1:17">
      <c r="D7" s="178"/>
      <c r="E7" s="176" t="s">
        <v>120</v>
      </c>
      <c r="F7" s="177"/>
      <c r="G7" s="181"/>
      <c r="H7" s="182"/>
      <c r="I7" s="182"/>
      <c r="J7" s="183"/>
    </row>
    <row r="8" spans="1:17" ht="19.5" thickBot="1">
      <c r="D8" s="178"/>
      <c r="E8" s="176" t="s">
        <v>118</v>
      </c>
      <c r="F8" s="177"/>
      <c r="G8" s="184"/>
      <c r="H8" s="185"/>
      <c r="I8" s="185"/>
      <c r="J8" s="186"/>
    </row>
    <row r="9" spans="1:17" ht="34.5" customHeight="1" thickTop="1" thickBot="1">
      <c r="A9" s="4" t="s">
        <v>5</v>
      </c>
    </row>
    <row r="10" spans="1:17" ht="14.1" customHeight="1" thickBot="1">
      <c r="A10" s="216">
        <v>1</v>
      </c>
      <c r="B10" s="233" t="s">
        <v>83</v>
      </c>
      <c r="C10" s="224" t="s">
        <v>0</v>
      </c>
      <c r="D10" s="226" t="s">
        <v>1</v>
      </c>
      <c r="E10" s="228" t="s">
        <v>2</v>
      </c>
      <c r="F10" s="207" t="s">
        <v>4</v>
      </c>
      <c r="G10" s="236" t="s">
        <v>3</v>
      </c>
      <c r="H10" s="222" t="s">
        <v>6</v>
      </c>
      <c r="I10" s="6"/>
      <c r="N10" s="5" t="s">
        <v>93</v>
      </c>
    </row>
    <row r="11" spans="1:17" ht="14.1" customHeight="1" thickBot="1">
      <c r="A11" s="216"/>
      <c r="B11" s="234"/>
      <c r="C11" s="225"/>
      <c r="D11" s="227"/>
      <c r="E11" s="229"/>
      <c r="F11" s="210"/>
      <c r="G11" s="237"/>
      <c r="H11" s="223"/>
      <c r="I11" s="7" t="s">
        <v>28</v>
      </c>
      <c r="N11" s="283" t="s">
        <v>60</v>
      </c>
      <c r="O11" s="255" t="s">
        <v>62</v>
      </c>
      <c r="P11" s="255"/>
      <c r="Q11" s="8" t="s">
        <v>63</v>
      </c>
    </row>
    <row r="12" spans="1:17" ht="24.95" customHeight="1" thickTop="1">
      <c r="A12" s="216"/>
      <c r="B12" s="9" t="s">
        <v>17</v>
      </c>
      <c r="C12" s="128"/>
      <c r="D12" s="129"/>
      <c r="E12" s="130"/>
      <c r="F12" s="131"/>
      <c r="G12" s="132"/>
      <c r="H12" s="122">
        <f>SUM(C12:G12)</f>
        <v>0</v>
      </c>
      <c r="I12" s="10">
        <f>H12-E12-G12</f>
        <v>0</v>
      </c>
      <c r="K12" s="248" t="s">
        <v>47</v>
      </c>
      <c r="L12" s="249"/>
      <c r="N12" s="284"/>
      <c r="O12" s="281" t="s">
        <v>30</v>
      </c>
      <c r="P12" s="282" t="s">
        <v>61</v>
      </c>
      <c r="Q12" s="256" t="s">
        <v>64</v>
      </c>
    </row>
    <row r="13" spans="1:17" ht="24.95" customHeight="1" thickBot="1">
      <c r="A13" s="216"/>
      <c r="B13" s="11" t="s">
        <v>48</v>
      </c>
      <c r="C13" s="133"/>
      <c r="D13" s="134"/>
      <c r="E13" s="135"/>
      <c r="F13" s="136"/>
      <c r="G13" s="137"/>
      <c r="H13" s="123">
        <f>SUM(C13:G13)</f>
        <v>0</v>
      </c>
      <c r="I13" s="12">
        <f>H13-E13-G13</f>
        <v>0</v>
      </c>
      <c r="K13" s="250"/>
      <c r="L13" s="251"/>
      <c r="N13" s="285"/>
      <c r="O13" s="281"/>
      <c r="P13" s="282"/>
      <c r="Q13" s="256"/>
    </row>
    <row r="14" spans="1:17" ht="24.95" customHeight="1" thickTop="1" thickBot="1">
      <c r="A14" s="216"/>
      <c r="B14" s="13" t="str">
        <f>"③　再編前病床数＝"&amp; $K14&amp;" （※２）"</f>
        <v>③　再編前病床数＝② （※２）</v>
      </c>
      <c r="C14" s="124">
        <f>IF($K14="①",C12,C13)</f>
        <v>0</v>
      </c>
      <c r="D14" s="125">
        <f>IF($K14="①",D12,D13)</f>
        <v>0</v>
      </c>
      <c r="E14" s="126">
        <f>IF($K14="①",E12,E13)</f>
        <v>0</v>
      </c>
      <c r="F14" s="26">
        <f>IF($K14="①",F12,F13)</f>
        <v>0</v>
      </c>
      <c r="G14" s="127">
        <f>IF($K14="①",G12,G13)</f>
        <v>0</v>
      </c>
      <c r="H14" s="14">
        <f>SUM(C14:G14)</f>
        <v>0</v>
      </c>
      <c r="I14" s="3">
        <f>H14-E14-G14</f>
        <v>0</v>
      </c>
      <c r="K14" s="244" t="str">
        <f>IF(I12&lt;I13,"①","②")</f>
        <v>②</v>
      </c>
      <c r="L14" s="245"/>
      <c r="N14" s="15" t="b">
        <f>IF(OR(AND(O14,P14),Q14),TRUE)</f>
        <v>1</v>
      </c>
      <c r="O14" s="16" t="b">
        <f>IF(I14&lt;&gt;0,TRUE)</f>
        <v>0</v>
      </c>
      <c r="P14" s="17" t="b">
        <f>IF(I14&gt;I21,TRUE)</f>
        <v>0</v>
      </c>
      <c r="Q14" s="18" t="b">
        <f>IF(AND(H14=0,H21=0),TRUE)</f>
        <v>1</v>
      </c>
    </row>
    <row r="15" spans="1:17" ht="54" customHeight="1">
      <c r="A15" s="254" t="s">
        <v>66</v>
      </c>
      <c r="B15" s="220"/>
      <c r="C15" s="220"/>
      <c r="D15" s="220"/>
      <c r="E15" s="220"/>
      <c r="F15" s="220"/>
      <c r="G15" s="220"/>
      <c r="H15" s="220"/>
      <c r="I15" s="220"/>
    </row>
    <row r="16" spans="1:17" ht="19.5" thickBot="1">
      <c r="A16" s="220" t="s">
        <v>65</v>
      </c>
      <c r="B16" s="220"/>
      <c r="C16" s="220"/>
      <c r="D16" s="220"/>
      <c r="E16" s="220"/>
      <c r="F16" s="220"/>
      <c r="G16" s="220"/>
      <c r="H16" s="220"/>
      <c r="I16" s="220"/>
      <c r="M16" s="5" t="s">
        <v>56</v>
      </c>
    </row>
    <row r="17" spans="1:20">
      <c r="A17" s="220" t="s">
        <v>27</v>
      </c>
      <c r="B17" s="220"/>
      <c r="C17" s="220"/>
      <c r="D17" s="220"/>
      <c r="E17" s="220"/>
      <c r="F17" s="220"/>
      <c r="G17" s="220"/>
      <c r="H17" s="220"/>
      <c r="I17" s="220"/>
      <c r="K17" s="238" t="s">
        <v>69</v>
      </c>
      <c r="L17" s="239"/>
      <c r="M17" s="246" t="s">
        <v>0</v>
      </c>
      <c r="N17" s="246" t="s">
        <v>1</v>
      </c>
      <c r="O17" s="246" t="s">
        <v>2</v>
      </c>
      <c r="P17" s="259" t="s">
        <v>4</v>
      </c>
      <c r="Q17" s="257" t="s">
        <v>13</v>
      </c>
      <c r="R17" s="262" t="s">
        <v>6</v>
      </c>
      <c r="S17" s="19"/>
    </row>
    <row r="18" spans="1:20" ht="14.1" customHeight="1" thickBot="1">
      <c r="K18" s="240"/>
      <c r="L18" s="241"/>
      <c r="M18" s="247"/>
      <c r="N18" s="247"/>
      <c r="O18" s="247"/>
      <c r="P18" s="260"/>
      <c r="Q18" s="258"/>
      <c r="R18" s="262"/>
      <c r="S18" s="20" t="s">
        <v>29</v>
      </c>
    </row>
    <row r="19" spans="1:20" ht="12" customHeight="1" thickBot="1">
      <c r="A19" s="216">
        <v>2</v>
      </c>
      <c r="B19" s="231" t="s">
        <v>91</v>
      </c>
      <c r="C19" s="224" t="s">
        <v>0</v>
      </c>
      <c r="D19" s="226" t="s">
        <v>1</v>
      </c>
      <c r="E19" s="228" t="s">
        <v>2</v>
      </c>
      <c r="F19" s="207" t="s">
        <v>4</v>
      </c>
      <c r="G19" s="209" t="s">
        <v>13</v>
      </c>
      <c r="H19" s="222" t="s">
        <v>6</v>
      </c>
      <c r="I19" s="6"/>
      <c r="K19" s="242"/>
      <c r="L19" s="243"/>
      <c r="M19" s="21">
        <f t="shared" ref="M19:S19" si="0">C21-C14</f>
        <v>0</v>
      </c>
      <c r="N19" s="21">
        <f t="shared" si="0"/>
        <v>0</v>
      </c>
      <c r="O19" s="21">
        <f t="shared" si="0"/>
        <v>0</v>
      </c>
      <c r="P19" s="22">
        <f t="shared" si="0"/>
        <v>0</v>
      </c>
      <c r="Q19" s="23">
        <f t="shared" si="0"/>
        <v>0</v>
      </c>
      <c r="R19" s="24">
        <f t="shared" si="0"/>
        <v>0</v>
      </c>
      <c r="S19" s="21">
        <f t="shared" si="0"/>
        <v>0</v>
      </c>
    </row>
    <row r="20" spans="1:20" ht="12" customHeight="1" thickBot="1">
      <c r="A20" s="216"/>
      <c r="B20" s="231"/>
      <c r="C20" s="225"/>
      <c r="D20" s="227"/>
      <c r="E20" s="229"/>
      <c r="F20" s="210"/>
      <c r="G20" s="209"/>
      <c r="H20" s="223"/>
      <c r="I20" s="7" t="s">
        <v>7</v>
      </c>
      <c r="K20" s="252" t="s">
        <v>101</v>
      </c>
      <c r="L20" s="106" t="s">
        <v>99</v>
      </c>
      <c r="M20" s="113">
        <f>IF(M19&gt;0,M19*-1,0)</f>
        <v>0</v>
      </c>
      <c r="N20" s="113">
        <f>IF(N19&gt;0,N19*-1,0)</f>
        <v>0</v>
      </c>
      <c r="O20" s="113">
        <f>IF(O19&gt;0,O19*-1,0)</f>
        <v>0</v>
      </c>
      <c r="P20" s="114">
        <f>IF(P19&gt;0,P19*-1,0)</f>
        <v>0</v>
      </c>
      <c r="Q20" s="109"/>
      <c r="R20" s="110"/>
      <c r="S20" s="111">
        <f>IF(S19&gt;0,S19*-1,0)</f>
        <v>0</v>
      </c>
    </row>
    <row r="21" spans="1:20" ht="24.95" customHeight="1" thickTop="1" thickBot="1">
      <c r="A21" s="216"/>
      <c r="B21" s="231"/>
      <c r="C21" s="138"/>
      <c r="D21" s="139"/>
      <c r="E21" s="140"/>
      <c r="F21" s="141"/>
      <c r="G21" s="2">
        <v>0</v>
      </c>
      <c r="H21" s="25">
        <f>SUM(C21:G21)</f>
        <v>0</v>
      </c>
      <c r="I21" s="26">
        <f>H21-E21-G21</f>
        <v>0</v>
      </c>
      <c r="K21" s="253"/>
      <c r="L21" s="115" t="s">
        <v>100</v>
      </c>
      <c r="M21" s="116">
        <f>IF(M19&lt;0,M19*-1,0)</f>
        <v>0</v>
      </c>
      <c r="N21" s="116">
        <f>IF(N19&lt;0,N19*-1,0)</f>
        <v>0</v>
      </c>
      <c r="O21" s="116">
        <f>IF(O19&lt;0,O19*-1,0)</f>
        <v>0</v>
      </c>
      <c r="P21" s="117">
        <f>IF(P19&lt;0,P19*-1,0)</f>
        <v>0</v>
      </c>
      <c r="Q21" s="108"/>
      <c r="R21" s="107"/>
      <c r="S21" s="112">
        <f>IF(S19&lt;0,S19*-1,0)</f>
        <v>0</v>
      </c>
    </row>
    <row r="22" spans="1:20" ht="14.1" customHeight="1" thickTop="1" thickBot="1">
      <c r="I22" s="28" t="s">
        <v>23</v>
      </c>
      <c r="R22" s="36"/>
      <c r="S22" s="37"/>
      <c r="T22" s="29"/>
    </row>
    <row r="23" spans="1:20" s="29" customFormat="1" ht="12.6" customHeight="1" thickBot="1">
      <c r="A23" s="301">
        <v>3</v>
      </c>
      <c r="B23" s="201" t="s">
        <v>108</v>
      </c>
      <c r="C23" s="214" t="s">
        <v>0</v>
      </c>
      <c r="D23" s="212" t="s">
        <v>1</v>
      </c>
      <c r="E23" s="210" t="s">
        <v>2</v>
      </c>
      <c r="F23" s="217" t="s">
        <v>4</v>
      </c>
      <c r="G23" s="218" t="s">
        <v>24</v>
      </c>
      <c r="H23" s="30"/>
      <c r="I23" s="30"/>
      <c r="K23" s="103" t="s">
        <v>103</v>
      </c>
      <c r="L23" s="31"/>
      <c r="M23" s="32"/>
      <c r="N23" s="32"/>
      <c r="O23" s="32"/>
      <c r="P23" s="32"/>
      <c r="Q23" s="31"/>
      <c r="R23" s="5"/>
      <c r="S23" s="5"/>
    </row>
    <row r="24" spans="1:20" s="29" customFormat="1" ht="12.6" customHeight="1" thickBot="1">
      <c r="A24" s="302"/>
      <c r="B24" s="202"/>
      <c r="C24" s="215"/>
      <c r="D24" s="213"/>
      <c r="E24" s="211"/>
      <c r="F24" s="211"/>
      <c r="G24" s="219"/>
      <c r="H24" s="33"/>
      <c r="I24" s="33"/>
      <c r="K24" s="277" t="s">
        <v>104</v>
      </c>
      <c r="L24" s="278"/>
      <c r="M24" s="34" t="s">
        <v>42</v>
      </c>
      <c r="N24" s="34" t="s">
        <v>43</v>
      </c>
      <c r="O24" s="34" t="s">
        <v>44</v>
      </c>
      <c r="P24" s="35" t="s">
        <v>45</v>
      </c>
      <c r="Q24" s="31"/>
    </row>
    <row r="25" spans="1:20" s="29" customFormat="1" ht="24.95" customHeight="1" thickTop="1">
      <c r="A25" s="302"/>
      <c r="B25" s="203"/>
      <c r="C25" s="148"/>
      <c r="D25" s="149"/>
      <c r="E25" s="150"/>
      <c r="F25" s="151"/>
      <c r="G25" s="143">
        <f>SUM(C25,D25,F25)</f>
        <v>0</v>
      </c>
      <c r="H25" s="30"/>
      <c r="I25" s="30"/>
      <c r="K25" s="199" t="s">
        <v>102</v>
      </c>
      <c r="L25" s="200"/>
      <c r="M25" s="118">
        <f>IF(C25&lt;0,C25,0)</f>
        <v>0</v>
      </c>
      <c r="N25" s="118">
        <f t="shared" ref="N25:P25" si="1">IF(D25&lt;0,D25,0)</f>
        <v>0</v>
      </c>
      <c r="O25" s="118">
        <f t="shared" si="1"/>
        <v>0</v>
      </c>
      <c r="P25" s="119">
        <f t="shared" si="1"/>
        <v>0</v>
      </c>
      <c r="Q25" s="31"/>
      <c r="R25" s="36"/>
      <c r="S25" s="37"/>
    </row>
    <row r="26" spans="1:20" s="29" customFormat="1" ht="19.5" thickBot="1">
      <c r="A26" s="303"/>
      <c r="B26" s="142" t="s">
        <v>109</v>
      </c>
      <c r="C26" s="152"/>
      <c r="D26" s="153"/>
      <c r="E26" s="154"/>
      <c r="F26" s="155"/>
      <c r="G26" s="144">
        <f>SUM(C26,D26,F26)</f>
        <v>0</v>
      </c>
      <c r="H26" s="30"/>
      <c r="I26" s="30"/>
      <c r="K26" s="275" t="s">
        <v>70</v>
      </c>
      <c r="L26" s="276"/>
      <c r="M26" s="38">
        <f>IF(C25&gt;0,C25,0)</f>
        <v>0</v>
      </c>
      <c r="N26" s="38">
        <f t="shared" ref="N26:P26" si="2">IF(D25&gt;0,D25,0)</f>
        <v>0</v>
      </c>
      <c r="O26" s="38">
        <f t="shared" si="2"/>
        <v>0</v>
      </c>
      <c r="P26" s="39">
        <f t="shared" si="2"/>
        <v>0</v>
      </c>
      <c r="Q26" s="31"/>
      <c r="R26" s="5"/>
      <c r="S26" s="5"/>
    </row>
    <row r="27" spans="1:20" s="29" customFormat="1" ht="13.5" customHeight="1" thickTop="1">
      <c r="A27" s="235" t="s">
        <v>110</v>
      </c>
      <c r="B27" s="235"/>
      <c r="C27" s="235"/>
      <c r="D27" s="235"/>
      <c r="E27" s="235"/>
      <c r="F27" s="235"/>
      <c r="G27" s="235"/>
      <c r="H27" s="235"/>
      <c r="I27" s="235"/>
      <c r="T27" s="5"/>
    </row>
    <row r="28" spans="1:20" s="29" customFormat="1" ht="38.25" customHeight="1" thickBot="1">
      <c r="A28" s="235"/>
      <c r="B28" s="235"/>
      <c r="C28" s="235"/>
      <c r="D28" s="235"/>
      <c r="E28" s="235"/>
      <c r="F28" s="235"/>
      <c r="G28" s="235"/>
      <c r="H28" s="235"/>
      <c r="I28" s="235"/>
      <c r="T28" s="5"/>
    </row>
    <row r="29" spans="1:20" s="29" customFormat="1" ht="13.5" customHeight="1">
      <c r="A29" s="5"/>
      <c r="B29" s="5"/>
      <c r="C29" s="5"/>
      <c r="D29" s="5"/>
      <c r="E29" s="5"/>
      <c r="F29" s="5"/>
      <c r="G29" s="5"/>
      <c r="H29" s="5"/>
      <c r="I29" s="5"/>
      <c r="K29" s="263" t="s">
        <v>32</v>
      </c>
      <c r="L29" s="264"/>
      <c r="M29" s="40" t="s">
        <v>113</v>
      </c>
      <c r="N29" s="41" t="s">
        <v>114</v>
      </c>
      <c r="O29" s="42" t="s">
        <v>107</v>
      </c>
      <c r="P29" s="294" t="s">
        <v>38</v>
      </c>
      <c r="Q29" s="295"/>
      <c r="R29" s="43"/>
      <c r="S29" s="44"/>
      <c r="T29" s="5"/>
    </row>
    <row r="30" spans="1:20" s="29" customFormat="1" ht="24.95" customHeight="1" thickBot="1">
      <c r="A30" s="216">
        <v>4</v>
      </c>
      <c r="B30" s="206" t="s">
        <v>22</v>
      </c>
      <c r="C30" s="45" t="s">
        <v>2</v>
      </c>
      <c r="D30" s="146" t="s">
        <v>10</v>
      </c>
      <c r="E30" s="45" t="s">
        <v>6</v>
      </c>
      <c r="F30" s="5"/>
      <c r="G30" s="5"/>
      <c r="H30" s="5"/>
      <c r="I30" s="5"/>
      <c r="K30" s="265"/>
      <c r="L30" s="266"/>
      <c r="M30" s="46" t="s">
        <v>34</v>
      </c>
      <c r="N30" s="47" t="s">
        <v>33</v>
      </c>
      <c r="O30" s="48" t="s">
        <v>35</v>
      </c>
      <c r="P30" s="296"/>
      <c r="Q30" s="297"/>
      <c r="R30" s="49" t="s">
        <v>36</v>
      </c>
      <c r="S30" s="50" t="s">
        <v>37</v>
      </c>
      <c r="T30" s="5"/>
    </row>
    <row r="31" spans="1:20" s="29" customFormat="1" ht="24.95" customHeight="1" thickTop="1" thickBot="1">
      <c r="A31" s="216"/>
      <c r="B31" s="206"/>
      <c r="C31" s="24">
        <f>IF(E14&lt;E21,P32,0)</f>
        <v>0</v>
      </c>
      <c r="D31" s="156"/>
      <c r="E31" s="23">
        <f>SUM(C31:D31)</f>
        <v>0</v>
      </c>
      <c r="F31" s="5"/>
      <c r="G31" s="5"/>
      <c r="H31" s="5"/>
      <c r="I31" s="5"/>
      <c r="K31" s="265"/>
      <c r="L31" s="266"/>
      <c r="M31" s="51" t="s">
        <v>105</v>
      </c>
      <c r="N31" s="52" t="s">
        <v>106</v>
      </c>
      <c r="O31" s="53" t="s">
        <v>94</v>
      </c>
      <c r="P31" s="296"/>
      <c r="Q31" s="297"/>
      <c r="R31" s="54" t="s">
        <v>39</v>
      </c>
      <c r="S31" s="55" t="s">
        <v>31</v>
      </c>
      <c r="T31" s="5"/>
    </row>
    <row r="32" spans="1:20" ht="13.5" customHeight="1" thickTop="1" thickBot="1">
      <c r="K32" s="267"/>
      <c r="L32" s="268"/>
      <c r="M32" s="56">
        <f>I14-I21</f>
        <v>0</v>
      </c>
      <c r="N32" s="57">
        <f>G25</f>
        <v>0</v>
      </c>
      <c r="O32" s="58">
        <f>IF(M32&gt;N32,M32-N32,0)</f>
        <v>0</v>
      </c>
      <c r="P32" s="279">
        <f>MIN(R32:S32)</f>
        <v>0</v>
      </c>
      <c r="Q32" s="280"/>
      <c r="R32" s="59">
        <f>O32-D31</f>
        <v>0</v>
      </c>
      <c r="S32" s="60">
        <f>E21+E25-E14</f>
        <v>0</v>
      </c>
    </row>
    <row r="33" spans="1:19" ht="12.6" customHeight="1" thickBot="1">
      <c r="A33" s="216">
        <v>5</v>
      </c>
      <c r="B33" s="231" t="s">
        <v>57</v>
      </c>
      <c r="C33" s="224" t="s">
        <v>0</v>
      </c>
      <c r="D33" s="226" t="s">
        <v>1</v>
      </c>
      <c r="E33" s="228" t="s">
        <v>2</v>
      </c>
      <c r="F33" s="207" t="s">
        <v>4</v>
      </c>
      <c r="G33" s="209" t="s">
        <v>3</v>
      </c>
      <c r="H33" s="222" t="s">
        <v>6</v>
      </c>
      <c r="I33" s="6"/>
    </row>
    <row r="34" spans="1:19" ht="12.6" customHeight="1">
      <c r="A34" s="216"/>
      <c r="B34" s="231"/>
      <c r="C34" s="232"/>
      <c r="D34" s="230"/>
      <c r="E34" s="228"/>
      <c r="F34" s="208"/>
      <c r="G34" s="209"/>
      <c r="H34" s="223"/>
      <c r="I34" s="7" t="s">
        <v>7</v>
      </c>
    </row>
    <row r="35" spans="1:19" ht="24.95" customHeight="1" thickBot="1">
      <c r="A35" s="216"/>
      <c r="B35" s="231"/>
      <c r="C35" s="61">
        <f>C14-C21</f>
        <v>0</v>
      </c>
      <c r="D35" s="62">
        <f>D14-D21</f>
        <v>0</v>
      </c>
      <c r="E35" s="63">
        <f>E14-E21</f>
        <v>0</v>
      </c>
      <c r="F35" s="64">
        <f>F14-F21</f>
        <v>0</v>
      </c>
      <c r="G35" s="23">
        <f>G14-G21</f>
        <v>0</v>
      </c>
      <c r="H35" s="24">
        <f>SUM(C35:G35)</f>
        <v>0</v>
      </c>
      <c r="I35" s="65">
        <f>C35+D35+F35</f>
        <v>0</v>
      </c>
    </row>
    <row r="36" spans="1:19" ht="14.1" customHeight="1" thickBot="1">
      <c r="I36" s="66"/>
    </row>
    <row r="37" spans="1:19" ht="24.95" customHeight="1" thickBot="1">
      <c r="A37" s="216">
        <v>6</v>
      </c>
      <c r="B37" s="204" t="s">
        <v>96</v>
      </c>
      <c r="C37" s="147" t="s">
        <v>95</v>
      </c>
      <c r="E37" s="68" t="s">
        <v>58</v>
      </c>
      <c r="F37" s="67" t="s">
        <v>97</v>
      </c>
      <c r="G37" s="67" t="s">
        <v>41</v>
      </c>
      <c r="H37" s="120" t="s">
        <v>112</v>
      </c>
      <c r="I37" s="69" t="s">
        <v>40</v>
      </c>
    </row>
    <row r="38" spans="1:19" ht="24.95" customHeight="1" thickTop="1" thickBot="1">
      <c r="A38" s="216"/>
      <c r="B38" s="205"/>
      <c r="C38" s="156"/>
      <c r="E38" s="21">
        <f>I35</f>
        <v>0</v>
      </c>
      <c r="F38" s="21">
        <f>E31</f>
        <v>0</v>
      </c>
      <c r="G38" s="21">
        <f>C38</f>
        <v>0</v>
      </c>
      <c r="H38" s="104">
        <f>IF(C26&gt;0,C26,0)+IF(D26&gt;0,D26,0)+IF(F26&gt;0,F26,0)</f>
        <v>0</v>
      </c>
      <c r="I38" s="64">
        <f>IF(E38-F38-G38-H38&lt;0,0,E38-F38-G38-H38)</f>
        <v>0</v>
      </c>
    </row>
    <row r="39" spans="1:19" ht="13.5" customHeight="1" thickTop="1" thickBot="1">
      <c r="I39" s="66"/>
    </row>
    <row r="40" spans="1:19" ht="14.1" customHeight="1" thickBot="1">
      <c r="A40" s="216">
        <v>7</v>
      </c>
      <c r="B40" s="233" t="s">
        <v>84</v>
      </c>
      <c r="C40" s="224" t="s">
        <v>0</v>
      </c>
      <c r="D40" s="226" t="s">
        <v>1</v>
      </c>
      <c r="E40" s="228" t="s">
        <v>2</v>
      </c>
      <c r="F40" s="207" t="s">
        <v>4</v>
      </c>
      <c r="G40" s="209" t="s">
        <v>3</v>
      </c>
      <c r="H40" s="222" t="s">
        <v>6</v>
      </c>
      <c r="I40" s="6"/>
      <c r="K40" s="269" t="s">
        <v>82</v>
      </c>
      <c r="L40" s="270"/>
      <c r="M40" s="247" t="s">
        <v>0</v>
      </c>
      <c r="N40" s="247" t="s">
        <v>1</v>
      </c>
      <c r="O40" s="247" t="s">
        <v>2</v>
      </c>
      <c r="P40" s="247" t="s">
        <v>4</v>
      </c>
      <c r="Q40" s="261" t="s">
        <v>13</v>
      </c>
      <c r="R40" s="262" t="s">
        <v>6</v>
      </c>
      <c r="S40" s="19"/>
    </row>
    <row r="41" spans="1:19" ht="14.1" customHeight="1" thickBot="1">
      <c r="A41" s="216"/>
      <c r="B41" s="234"/>
      <c r="C41" s="225"/>
      <c r="D41" s="227"/>
      <c r="E41" s="229"/>
      <c r="F41" s="210"/>
      <c r="G41" s="237"/>
      <c r="H41" s="223"/>
      <c r="I41" s="7" t="s">
        <v>7</v>
      </c>
      <c r="K41" s="271"/>
      <c r="L41" s="272"/>
      <c r="M41" s="247"/>
      <c r="N41" s="247"/>
      <c r="O41" s="247"/>
      <c r="P41" s="247"/>
      <c r="Q41" s="243"/>
      <c r="R41" s="262"/>
      <c r="S41" s="20" t="s">
        <v>29</v>
      </c>
    </row>
    <row r="42" spans="1:19" ht="24.95" customHeight="1" thickTop="1">
      <c r="A42" s="216"/>
      <c r="B42" s="70" t="s">
        <v>17</v>
      </c>
      <c r="C42" s="157"/>
      <c r="D42" s="158"/>
      <c r="E42" s="159"/>
      <c r="F42" s="160"/>
      <c r="G42" s="161"/>
      <c r="H42" s="63">
        <f>SUM(C42:G42)</f>
        <v>0</v>
      </c>
      <c r="I42" s="71">
        <f>H42-E42-G42</f>
        <v>0</v>
      </c>
      <c r="K42" s="273"/>
      <c r="L42" s="274"/>
      <c r="M42" s="21">
        <f>C21-C42</f>
        <v>0</v>
      </c>
      <c r="N42" s="21">
        <f t="shared" ref="N42:S42" si="3">D21-D42</f>
        <v>0</v>
      </c>
      <c r="O42" s="21">
        <f t="shared" si="3"/>
        <v>0</v>
      </c>
      <c r="P42" s="21">
        <f t="shared" si="3"/>
        <v>0</v>
      </c>
      <c r="Q42" s="23">
        <f t="shared" si="3"/>
        <v>0</v>
      </c>
      <c r="R42" s="24">
        <f t="shared" si="3"/>
        <v>0</v>
      </c>
      <c r="S42" s="21">
        <f t="shared" si="3"/>
        <v>0</v>
      </c>
    </row>
    <row r="43" spans="1:19" ht="24.95" customHeight="1" thickBot="1">
      <c r="A43" s="216"/>
      <c r="B43" s="72" t="s">
        <v>50</v>
      </c>
      <c r="C43" s="162"/>
      <c r="D43" s="163"/>
      <c r="E43" s="164"/>
      <c r="F43" s="165"/>
      <c r="G43" s="166"/>
      <c r="H43" s="63">
        <f>SUM(C43:G43)</f>
        <v>0</v>
      </c>
      <c r="I43" s="64">
        <f>H43-E43-G43</f>
        <v>0</v>
      </c>
    </row>
    <row r="44" spans="1:19" ht="18.75" customHeight="1" thickTop="1">
      <c r="A44" s="220" t="s">
        <v>67</v>
      </c>
      <c r="B44" s="220"/>
      <c r="C44" s="220"/>
      <c r="D44" s="220"/>
      <c r="E44" s="220"/>
      <c r="F44" s="220"/>
      <c r="G44" s="220"/>
      <c r="H44" s="220"/>
      <c r="I44" s="220"/>
    </row>
    <row r="45" spans="1:19" ht="13.5" customHeight="1" thickBot="1"/>
    <row r="46" spans="1:19" ht="33" customHeight="1" thickBot="1">
      <c r="A46" s="216">
        <v>8</v>
      </c>
      <c r="B46" s="73" t="s">
        <v>16</v>
      </c>
      <c r="C46" s="146" t="s">
        <v>0</v>
      </c>
      <c r="D46" s="146" t="s">
        <v>1</v>
      </c>
      <c r="E46" s="146" t="s">
        <v>4</v>
      </c>
      <c r="F46" s="45" t="s">
        <v>6</v>
      </c>
      <c r="M46" s="105"/>
      <c r="N46" s="102" t="s">
        <v>81</v>
      </c>
      <c r="O46" s="102" t="s">
        <v>80</v>
      </c>
      <c r="Q46" s="291" t="s">
        <v>78</v>
      </c>
      <c r="R46" s="292"/>
      <c r="S46" s="74" t="s">
        <v>79</v>
      </c>
    </row>
    <row r="47" spans="1:19" ht="24.95" customHeight="1" thickTop="1">
      <c r="A47" s="216"/>
      <c r="B47" s="72" t="s">
        <v>51</v>
      </c>
      <c r="C47" s="167"/>
      <c r="D47" s="168"/>
      <c r="E47" s="169"/>
      <c r="F47" s="145">
        <f>SUM(C47:E47)</f>
        <v>0</v>
      </c>
      <c r="N47" s="27">
        <f>IF(AND(I42&lt;&gt;I43,H58="Ｂ"),E58,E57)</f>
        <v>0</v>
      </c>
      <c r="O47" s="101">
        <f>IF(AND(I42&lt;&gt;I43,H58="Ｂ"),C58,C57)</f>
        <v>0</v>
      </c>
      <c r="Q47" s="75">
        <v>0</v>
      </c>
      <c r="R47" s="1" t="s">
        <v>73</v>
      </c>
      <c r="S47" s="22">
        <v>1140</v>
      </c>
    </row>
    <row r="48" spans="1:19" ht="24.95" customHeight="1" thickBot="1">
      <c r="A48" s="216"/>
      <c r="B48" s="72" t="s">
        <v>52</v>
      </c>
      <c r="C48" s="170"/>
      <c r="D48" s="171"/>
      <c r="E48" s="172"/>
      <c r="F48" s="145">
        <f>SUM(C48:E48)</f>
        <v>0</v>
      </c>
      <c r="Q48" s="75">
        <v>0.5</v>
      </c>
      <c r="R48" s="1" t="s">
        <v>74</v>
      </c>
      <c r="S48" s="22">
        <v>1368</v>
      </c>
    </row>
    <row r="49" spans="1:19" ht="24" customHeight="1" thickTop="1">
      <c r="A49" s="299" t="s">
        <v>88</v>
      </c>
      <c r="B49" s="300"/>
      <c r="C49" s="300"/>
      <c r="D49" s="300"/>
      <c r="E49" s="300"/>
      <c r="F49" s="300"/>
      <c r="G49" s="300"/>
      <c r="H49" s="300"/>
      <c r="I49" s="300"/>
      <c r="Q49" s="75">
        <v>0.6</v>
      </c>
      <c r="R49" s="1" t="s">
        <v>75</v>
      </c>
      <c r="S49" s="22">
        <v>1596</v>
      </c>
    </row>
    <row r="50" spans="1:19" ht="24" customHeight="1">
      <c r="A50" s="300"/>
      <c r="B50" s="300"/>
      <c r="C50" s="300"/>
      <c r="D50" s="300"/>
      <c r="E50" s="300"/>
      <c r="F50" s="300"/>
      <c r="G50" s="300"/>
      <c r="H50" s="300"/>
      <c r="I50" s="300"/>
      <c r="Q50" s="75">
        <v>0.7</v>
      </c>
      <c r="R50" s="1" t="s">
        <v>76</v>
      </c>
      <c r="S50" s="22">
        <v>1824</v>
      </c>
    </row>
    <row r="51" spans="1:19" ht="22.5" customHeight="1">
      <c r="A51" s="300"/>
      <c r="B51" s="300"/>
      <c r="C51" s="300"/>
      <c r="D51" s="300"/>
      <c r="E51" s="300"/>
      <c r="F51" s="300"/>
      <c r="G51" s="300"/>
      <c r="H51" s="300"/>
      <c r="I51" s="300"/>
      <c r="Q51" s="75">
        <v>0.8</v>
      </c>
      <c r="R51" s="1" t="s">
        <v>77</v>
      </c>
      <c r="S51" s="22">
        <v>2052</v>
      </c>
    </row>
    <row r="52" spans="1:19" ht="22.5" customHeight="1" thickBot="1">
      <c r="A52" s="300"/>
      <c r="B52" s="300"/>
      <c r="C52" s="300"/>
      <c r="D52" s="300"/>
      <c r="E52" s="300"/>
      <c r="F52" s="300"/>
      <c r="G52" s="300"/>
      <c r="H52" s="300"/>
      <c r="I52" s="300"/>
      <c r="Q52" s="76">
        <v>0.9</v>
      </c>
      <c r="R52" s="77"/>
      <c r="S52" s="62">
        <v>2280</v>
      </c>
    </row>
    <row r="53" spans="1:19" ht="22.5" customHeight="1">
      <c r="A53" s="300"/>
      <c r="B53" s="300"/>
      <c r="C53" s="300"/>
      <c r="D53" s="300"/>
      <c r="E53" s="300"/>
      <c r="F53" s="300"/>
      <c r="G53" s="300"/>
      <c r="H53" s="300"/>
      <c r="I53" s="300"/>
    </row>
    <row r="54" spans="1:19">
      <c r="A54" s="220" t="s">
        <v>92</v>
      </c>
      <c r="B54" s="220"/>
      <c r="C54" s="220"/>
      <c r="D54" s="220"/>
      <c r="E54" s="220"/>
      <c r="F54" s="220"/>
      <c r="G54" s="220"/>
      <c r="H54" s="220"/>
      <c r="I54" s="220"/>
    </row>
    <row r="55" spans="1:19" ht="13.5" customHeight="1"/>
    <row r="56" spans="1:19" ht="24.95" customHeight="1">
      <c r="A56" s="301">
        <v>9</v>
      </c>
      <c r="B56" s="78" t="s">
        <v>20</v>
      </c>
      <c r="C56" s="221" t="s">
        <v>15</v>
      </c>
      <c r="D56" s="221"/>
      <c r="E56" s="221" t="s">
        <v>14</v>
      </c>
      <c r="F56" s="221"/>
      <c r="H56" s="206" t="s">
        <v>21</v>
      </c>
      <c r="I56" s="79"/>
    </row>
    <row r="57" spans="1:19" ht="24.95" customHeight="1">
      <c r="A57" s="302"/>
      <c r="B57" s="80" t="s">
        <v>19</v>
      </c>
      <c r="C57" s="305">
        <f>IFERROR(ROUNDDOWN(F47/I42*1/365,3),0)</f>
        <v>0</v>
      </c>
      <c r="D57" s="305"/>
      <c r="E57" s="306">
        <f>ROUNDDOWN(C57*I42,0)</f>
        <v>0</v>
      </c>
      <c r="F57" s="306"/>
      <c r="G57" s="5" t="s">
        <v>18</v>
      </c>
      <c r="H57" s="304"/>
      <c r="I57" s="81" t="s">
        <v>25</v>
      </c>
    </row>
    <row r="58" spans="1:19" ht="24.95" customHeight="1">
      <c r="A58" s="303"/>
      <c r="B58" s="80" t="s">
        <v>49</v>
      </c>
      <c r="C58" s="305">
        <f>IFERROR(ROUNDDOWN(F48/I43*1/365,3),0)</f>
        <v>0</v>
      </c>
      <c r="D58" s="305"/>
      <c r="E58" s="306">
        <f>ROUNDDOWN(C58*I43,0)</f>
        <v>0</v>
      </c>
      <c r="F58" s="306"/>
      <c r="G58" s="5" t="s">
        <v>18</v>
      </c>
      <c r="H58" s="84" t="s">
        <v>98</v>
      </c>
      <c r="I58" s="81" t="s">
        <v>26</v>
      </c>
    </row>
    <row r="59" spans="1:19" ht="13.5" customHeight="1"/>
    <row r="60" spans="1:19" ht="26.1" customHeight="1" thickBot="1">
      <c r="A60" s="216">
        <v>10</v>
      </c>
      <c r="B60" s="298" t="s">
        <v>89</v>
      </c>
      <c r="C60" s="45" t="s">
        <v>8</v>
      </c>
      <c r="D60" s="45" t="s">
        <v>46</v>
      </c>
      <c r="E60" s="85" t="s">
        <v>9</v>
      </c>
      <c r="L60" s="5" t="s">
        <v>68</v>
      </c>
    </row>
    <row r="61" spans="1:19" ht="26.1" customHeight="1">
      <c r="A61" s="216"/>
      <c r="B61" s="298"/>
      <c r="C61" s="175">
        <f>VLOOKUP(O47,Q47:S52,3)</f>
        <v>1140</v>
      </c>
      <c r="D61" s="27">
        <f>IF(I14&lt;N47,0,IF(I14-N47&gt;I38+C38,I38,IF(I14-N47-C38&gt;0,I14-N47-C38,0)))</f>
        <v>0</v>
      </c>
      <c r="E61" s="86">
        <f>C61*D61</f>
        <v>0</v>
      </c>
      <c r="L61" s="192" t="s">
        <v>54</v>
      </c>
      <c r="M61" s="193"/>
      <c r="N61" s="196" t="s">
        <v>85</v>
      </c>
      <c r="O61" s="197" t="s">
        <v>53</v>
      </c>
    </row>
    <row r="62" spans="1:19" ht="13.5" customHeight="1">
      <c r="L62" s="194"/>
      <c r="M62" s="195"/>
      <c r="N62" s="195"/>
      <c r="O62" s="198"/>
    </row>
    <row r="63" spans="1:19" ht="26.1" customHeight="1" thickBot="1">
      <c r="A63" s="216">
        <v>11</v>
      </c>
      <c r="B63" s="298" t="s">
        <v>90</v>
      </c>
      <c r="C63" s="45" t="s">
        <v>8</v>
      </c>
      <c r="D63" s="45" t="s">
        <v>46</v>
      </c>
      <c r="E63" s="85" t="s">
        <v>9</v>
      </c>
      <c r="L63" s="190">
        <f>I12*0.9</f>
        <v>0</v>
      </c>
      <c r="M63" s="191"/>
      <c r="N63" s="82">
        <f>I21</f>
        <v>0</v>
      </c>
      <c r="O63" s="83" t="b">
        <f>IF(L63&gt;=N63,TRUE)</f>
        <v>1</v>
      </c>
    </row>
    <row r="64" spans="1:19" ht="26.1" customHeight="1">
      <c r="A64" s="216"/>
      <c r="B64" s="298"/>
      <c r="C64" s="175">
        <f>S52</f>
        <v>2280</v>
      </c>
      <c r="D64" s="21">
        <f>I38-D61</f>
        <v>0</v>
      </c>
      <c r="E64" s="86">
        <f>C64*D64</f>
        <v>0</v>
      </c>
      <c r="L64" s="87"/>
      <c r="M64" s="87"/>
      <c r="N64" s="88"/>
    </row>
    <row r="65" spans="1:18" ht="13.5" customHeight="1" thickBot="1">
      <c r="L65" s="5" t="s">
        <v>111</v>
      </c>
    </row>
    <row r="66" spans="1:18" ht="30" customHeight="1">
      <c r="A66" s="89" t="s">
        <v>12</v>
      </c>
      <c r="B66" s="90" t="s">
        <v>59</v>
      </c>
      <c r="C66" s="20" t="str">
        <f>IF(AND(O63,Q68),"○","×")</f>
        <v>○</v>
      </c>
      <c r="L66" s="192" t="s">
        <v>55</v>
      </c>
      <c r="M66" s="193"/>
      <c r="N66" s="287" t="s">
        <v>71</v>
      </c>
      <c r="O66" s="91"/>
      <c r="P66" s="91"/>
      <c r="Q66" s="287" t="s">
        <v>87</v>
      </c>
      <c r="R66" s="288"/>
    </row>
    <row r="67" spans="1:18" ht="14.1" customHeight="1" thickBot="1">
      <c r="L67" s="194"/>
      <c r="M67" s="195"/>
      <c r="N67" s="293"/>
      <c r="O67" s="92" t="s">
        <v>72</v>
      </c>
      <c r="P67" s="93" t="s">
        <v>86</v>
      </c>
      <c r="Q67" s="289"/>
      <c r="R67" s="290"/>
    </row>
    <row r="68" spans="1:18" ht="30" customHeight="1" thickBot="1">
      <c r="A68" s="94">
        <v>12</v>
      </c>
      <c r="B68" s="95" t="s">
        <v>11</v>
      </c>
      <c r="C68" s="96">
        <f>IF(C66="○",E61+E64,"－")</f>
        <v>0</v>
      </c>
      <c r="F68" s="36"/>
      <c r="G68" s="97"/>
      <c r="L68" s="190">
        <f>I12*10%</f>
        <v>0</v>
      </c>
      <c r="M68" s="191"/>
      <c r="N68" s="98">
        <f>S42*-1</f>
        <v>0</v>
      </c>
      <c r="O68" s="99">
        <f>G25</f>
        <v>0</v>
      </c>
      <c r="P68" s="100">
        <f>N68-O68</f>
        <v>0</v>
      </c>
      <c r="Q68" s="286" t="b">
        <f>IF(L68&lt;=P68,TRUE)</f>
        <v>1</v>
      </c>
      <c r="R68" s="245"/>
    </row>
    <row r="69" spans="1:18" ht="14.1" customHeight="1"/>
    <row r="70" spans="1:18" ht="22.5" customHeight="1"/>
  </sheetData>
  <sheetProtection selectLockedCells="1"/>
  <mergeCells count="112">
    <mergeCell ref="L68:M68"/>
    <mergeCell ref="Q68:R68"/>
    <mergeCell ref="Q66:R67"/>
    <mergeCell ref="Q46:R46"/>
    <mergeCell ref="L66:M67"/>
    <mergeCell ref="N66:N67"/>
    <mergeCell ref="P29:Q31"/>
    <mergeCell ref="N17:N18"/>
    <mergeCell ref="A63:A64"/>
    <mergeCell ref="B63:B64"/>
    <mergeCell ref="G40:G41"/>
    <mergeCell ref="A60:A61"/>
    <mergeCell ref="B60:B61"/>
    <mergeCell ref="A49:I53"/>
    <mergeCell ref="F40:F41"/>
    <mergeCell ref="A56:A58"/>
    <mergeCell ref="H56:H57"/>
    <mergeCell ref="C58:D58"/>
    <mergeCell ref="C57:D57"/>
    <mergeCell ref="C56:D56"/>
    <mergeCell ref="E58:F58"/>
    <mergeCell ref="E57:F57"/>
    <mergeCell ref="A44:I44"/>
    <mergeCell ref="A23:A26"/>
    <mergeCell ref="O11:P11"/>
    <mergeCell ref="Q12:Q13"/>
    <mergeCell ref="Q17:Q18"/>
    <mergeCell ref="P17:P18"/>
    <mergeCell ref="O17:O18"/>
    <mergeCell ref="P40:P41"/>
    <mergeCell ref="Q40:Q41"/>
    <mergeCell ref="R40:R41"/>
    <mergeCell ref="K29:L32"/>
    <mergeCell ref="M40:M41"/>
    <mergeCell ref="K40:L42"/>
    <mergeCell ref="K26:L26"/>
    <mergeCell ref="K24:L24"/>
    <mergeCell ref="R17:R18"/>
    <mergeCell ref="P32:Q32"/>
    <mergeCell ref="O12:O13"/>
    <mergeCell ref="P12:P13"/>
    <mergeCell ref="N11:N13"/>
    <mergeCell ref="N40:N41"/>
    <mergeCell ref="O40:O41"/>
    <mergeCell ref="G10:G11"/>
    <mergeCell ref="H10:H11"/>
    <mergeCell ref="K17:L19"/>
    <mergeCell ref="H19:H20"/>
    <mergeCell ref="K14:L14"/>
    <mergeCell ref="A17:I17"/>
    <mergeCell ref="F19:F20"/>
    <mergeCell ref="G19:G20"/>
    <mergeCell ref="M17:M18"/>
    <mergeCell ref="K12:L13"/>
    <mergeCell ref="K20:K21"/>
    <mergeCell ref="F10:F11"/>
    <mergeCell ref="A16:I16"/>
    <mergeCell ref="E19:E20"/>
    <mergeCell ref="A10:A14"/>
    <mergeCell ref="C10:C11"/>
    <mergeCell ref="D10:D11"/>
    <mergeCell ref="E10:E11"/>
    <mergeCell ref="B10:B11"/>
    <mergeCell ref="A19:A21"/>
    <mergeCell ref="B19:B21"/>
    <mergeCell ref="C19:C20"/>
    <mergeCell ref="D19:D20"/>
    <mergeCell ref="A15:I15"/>
    <mergeCell ref="A30:A31"/>
    <mergeCell ref="F23:F24"/>
    <mergeCell ref="G23:G24"/>
    <mergeCell ref="A54:I54"/>
    <mergeCell ref="E56:F56"/>
    <mergeCell ref="H33:H34"/>
    <mergeCell ref="A40:A43"/>
    <mergeCell ref="C40:C41"/>
    <mergeCell ref="D40:D41"/>
    <mergeCell ref="E40:E41"/>
    <mergeCell ref="D33:D34"/>
    <mergeCell ref="E33:E34"/>
    <mergeCell ref="A33:A35"/>
    <mergeCell ref="B33:B35"/>
    <mergeCell ref="C33:C34"/>
    <mergeCell ref="B40:B41"/>
    <mergeCell ref="A37:A38"/>
    <mergeCell ref="H40:H41"/>
    <mergeCell ref="A46:A48"/>
    <mergeCell ref="A27:I28"/>
    <mergeCell ref="L63:M63"/>
    <mergeCell ref="L61:M62"/>
    <mergeCell ref="N61:N62"/>
    <mergeCell ref="O61:O62"/>
    <mergeCell ref="K25:L25"/>
    <mergeCell ref="B23:B25"/>
    <mergeCell ref="B37:B38"/>
    <mergeCell ref="B30:B31"/>
    <mergeCell ref="F33:F34"/>
    <mergeCell ref="G33:G34"/>
    <mergeCell ref="E23:E24"/>
    <mergeCell ref="D23:D24"/>
    <mergeCell ref="C23:C24"/>
    <mergeCell ref="E8:F8"/>
    <mergeCell ref="E7:F7"/>
    <mergeCell ref="E6:F6"/>
    <mergeCell ref="E5:F5"/>
    <mergeCell ref="D5:D8"/>
    <mergeCell ref="D4:F4"/>
    <mergeCell ref="G5:J5"/>
    <mergeCell ref="G6:J6"/>
    <mergeCell ref="G7:J7"/>
    <mergeCell ref="G8:J8"/>
    <mergeCell ref="G4:J4"/>
  </mergeCells>
  <phoneticPr fontId="1"/>
  <conditionalFormatting sqref="C57:F57">
    <cfRule type="expression" dxfId="6" priority="13">
      <formula>OR($I$42=$I$43,$H$58="Ａ")</formula>
    </cfRule>
  </conditionalFormatting>
  <conditionalFormatting sqref="C58:F58">
    <cfRule type="expression" dxfId="5" priority="12">
      <formula>AND($I$42&lt;&gt;$I$43,$H$58="Ｂ")</formula>
    </cfRule>
  </conditionalFormatting>
  <conditionalFormatting sqref="G57">
    <cfRule type="expression" dxfId="4" priority="11">
      <formula>AND($I$42&lt;&gt;$I$43,$H$58="Ｂ")</formula>
    </cfRule>
  </conditionalFormatting>
  <conditionalFormatting sqref="G58">
    <cfRule type="expression" dxfId="3" priority="10">
      <formula>OR($I$42=$I$43,$H$58="Ａ")</formula>
    </cfRule>
  </conditionalFormatting>
  <conditionalFormatting sqref="I21">
    <cfRule type="expression" dxfId="2" priority="8">
      <formula>NOT($N$14)</formula>
    </cfRule>
  </conditionalFormatting>
  <conditionalFormatting sqref="I22">
    <cfRule type="expression" dxfId="1" priority="7">
      <formula>NOT($N$14)</formula>
    </cfRule>
  </conditionalFormatting>
  <conditionalFormatting sqref="H56:H58">
    <cfRule type="expression" dxfId="0" priority="6">
      <formula>$I$42=$I$43</formula>
    </cfRule>
  </conditionalFormatting>
  <dataValidations count="12">
    <dataValidation imeMode="disabled" allowBlank="1" showInputMessage="1" showErrorMessage="1" sqref="C14:G14"/>
    <dataValidation type="whole" imeMode="disabled" operator="greaterThanOrEqual" allowBlank="1" showInputMessage="1" showErrorMessage="1" error="0以上の値を入力してください。" sqref="C12:G13 C21:F21 C47:E48">
      <formula1>0</formula1>
    </dataValidation>
    <dataValidation type="whole" imeMode="disabled" operator="greaterThanOrEqual" allowBlank="1" showInputMessage="1" showErrorMessage="1" error="平成30年度病床機能報告における稼働病床数未満の数値は入力できません。" sqref="C42:G42">
      <formula1>C12</formula1>
    </dataValidation>
    <dataValidation type="whole" imeMode="disabled" operator="greaterThanOrEqual" allowBlank="1" showInputMessage="1" showErrorMessage="1" error="令和２年４月１日時点における稼働病床数未満の数値は入力できません。" sqref="C43:G43">
      <formula1>C13</formula1>
    </dataValidation>
    <dataValidation type="list" allowBlank="1" showInputMessage="1" showErrorMessage="1" sqref="H58">
      <formula1>IF($I$42&lt;&gt;$I$43,INDIRECT("I49:I50"),INDIRECT("I49"))</formula1>
    </dataValidation>
    <dataValidation type="whole" imeMode="disabled" allowBlank="1" showInputMessage="1" showErrorMessage="1" error="対象３区分の減少病床数の合計（融通分を除く）を超える転換はできません。" sqref="D31">
      <formula1>0</formula1>
      <formula2>O32</formula2>
    </dataValidation>
    <dataValidation type="whole" imeMode="disabled" allowBlank="1" showInputMessage="1" showErrorMessage="1" error="0以上かつ対象３区分の減少病床数の合計以内の値を入力してください。" sqref="C38">
      <formula1>0</formula1>
      <formula2>I35</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25">
      <formula1>O20</formula1>
      <formula2>O21</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25">
      <formula1>P20</formula1>
      <formula2>P21</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25">
      <formula1>N20</formula1>
      <formula2>N21</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25">
      <formula1>M20</formula1>
      <formula2>M21</formula2>
    </dataValidation>
    <dataValidation type="whole" imeMode="disabled" allowBlank="1" showInputMessage="1" showErrorMessage="1" error="病床融通数以内の値を入力してください。" sqref="C26:F26">
      <formula1>M25</formula1>
      <formula2>M26</formula2>
    </dataValidation>
  </dataValidations>
  <pageMargins left="0.70866141732283472" right="0.70866141732283472" top="0.39370078740157483" bottom="0.39370078740157483" header="0.31496062992125984" footer="0.31496062992125984"/>
  <pageSetup paperSize="9" scale="6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vt:lpstr>
      <vt:lpstr>事業計画書!Print_Area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2023-01-27T04:09:27Z</dcterms:modified>
</cp:coreProperties>
</file>