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0-1johod1016\システムから一時移管\yamazaki\work\２８事業状況（平成30年度作業）原稿\Ｐ０２０－Ｐ１７４　統計表\リンク解除\"/>
    </mc:Choice>
  </mc:AlternateContent>
  <bookViews>
    <workbookView xWindow="-15" yWindow="-15" windowWidth="15330" windowHeight="8325" tabRatio="416"/>
  </bookViews>
  <sheets>
    <sheet name="表８(1)" sheetId="14" r:id="rId1"/>
  </sheets>
  <definedNames>
    <definedName name="_xlnm.Print_Area" localSheetId="0">'表８(1)'!$A$1:$AA$55,'表８(1)'!$AC$7:$AU$58,'表８(1)'!$AW$1:$BW$54,'表８(1)'!$BY$7:$CQ$58</definedName>
  </definedNames>
  <calcPr calcId="152511" iterate="1" iterateCount="50"/>
</workbook>
</file>

<file path=xl/calcChain.xml><?xml version="1.0" encoding="utf-8"?>
<calcChain xmlns="http://schemas.openxmlformats.org/spreadsheetml/2006/main">
  <c r="E56" i="14" l="1"/>
  <c r="BL11" i="14" l="1"/>
  <c r="BV11" i="14"/>
  <c r="BU11" i="14"/>
  <c r="BN11" i="14"/>
  <c r="BM11" i="14"/>
  <c r="BR10" i="14"/>
  <c r="BU10" i="14"/>
  <c r="BT10" i="14"/>
  <c r="BQ10" i="14"/>
  <c r="BM10" i="14"/>
  <c r="BL10" i="14"/>
  <c r="BG10" i="14"/>
  <c r="BG9" i="14" s="1"/>
  <c r="CG57" i="14"/>
  <c r="Y12" i="14"/>
  <c r="P12" i="14"/>
  <c r="O12" i="14"/>
  <c r="AZ51" i="14"/>
  <c r="AZ49" i="14"/>
  <c r="AZ48" i="14"/>
  <c r="AZ47" i="14"/>
  <c r="AZ45" i="14"/>
  <c r="AZ44" i="14"/>
  <c r="AZ43" i="14"/>
  <c r="AZ41" i="14"/>
  <c r="Z11" i="14"/>
  <c r="V11" i="14"/>
  <c r="R11" i="14"/>
  <c r="AZ39" i="14"/>
  <c r="AZ36" i="14"/>
  <c r="AZ35" i="14"/>
  <c r="AZ33" i="14"/>
  <c r="AZ32" i="14"/>
  <c r="AZ31" i="14"/>
  <c r="AZ29" i="14"/>
  <c r="AZ28" i="14"/>
  <c r="AZ27" i="14"/>
  <c r="AZ26" i="14"/>
  <c r="AZ25" i="14"/>
  <c r="AZ24" i="14"/>
  <c r="AZ23" i="14"/>
  <c r="AZ21" i="14"/>
  <c r="AZ20" i="14"/>
  <c r="AZ19" i="14"/>
  <c r="AZ18" i="14"/>
  <c r="AZ17" i="14"/>
  <c r="AZ16" i="14"/>
  <c r="AZ15" i="14"/>
  <c r="AZ14" i="14"/>
  <c r="X10" i="14"/>
  <c r="T10" i="14"/>
  <c r="P10" i="14"/>
  <c r="AZ13" i="14"/>
  <c r="CF52" i="14"/>
  <c r="CC52" i="14"/>
  <c r="CB52" i="14"/>
  <c r="CA52" i="14"/>
  <c r="CF51" i="14"/>
  <c r="CD51" i="14"/>
  <c r="CB51" i="14"/>
  <c r="CA51" i="14"/>
  <c r="CD50" i="14"/>
  <c r="CC50" i="14"/>
  <c r="CA50" i="14"/>
  <c r="CF49" i="14"/>
  <c r="CD49" i="14"/>
  <c r="CC49" i="14"/>
  <c r="CB49" i="14"/>
  <c r="CA49" i="14"/>
  <c r="CF48" i="14"/>
  <c r="CD48" i="14"/>
  <c r="CB48" i="14"/>
  <c r="CA48" i="14"/>
  <c r="CF47" i="14"/>
  <c r="CD47" i="14"/>
  <c r="CC47" i="14"/>
  <c r="CB47" i="14"/>
  <c r="CA47" i="14"/>
  <c r="CF46" i="14"/>
  <c r="CD46" i="14"/>
  <c r="CC46" i="14"/>
  <c r="CA46" i="14"/>
  <c r="CF45" i="14"/>
  <c r="CD45" i="14"/>
  <c r="CC45" i="14"/>
  <c r="CB45" i="14"/>
  <c r="CA45" i="14"/>
  <c r="CD44" i="14"/>
  <c r="CC44" i="14"/>
  <c r="CB44" i="14"/>
  <c r="CA44" i="14"/>
  <c r="CF43" i="14"/>
  <c r="CD43" i="14"/>
  <c r="CB43" i="14"/>
  <c r="CA43" i="14"/>
  <c r="CF42" i="14"/>
  <c r="CA42" i="14"/>
  <c r="CF41" i="14"/>
  <c r="CC41" i="14"/>
  <c r="CA41" i="14"/>
  <c r="CF40" i="14"/>
  <c r="CD40" i="14"/>
  <c r="CC40" i="14"/>
  <c r="CB40" i="14"/>
  <c r="CF39" i="14"/>
  <c r="CC39" i="14"/>
  <c r="CA39" i="14"/>
  <c r="CF38" i="14"/>
  <c r="CD38" i="14"/>
  <c r="CC38" i="14"/>
  <c r="CB38" i="14"/>
  <c r="CA38" i="14"/>
  <c r="CF37" i="14"/>
  <c r="CD37" i="14"/>
  <c r="CC37" i="14"/>
  <c r="CB37" i="14"/>
  <c r="CA37" i="14"/>
  <c r="CF36" i="14"/>
  <c r="CD36" i="14"/>
  <c r="CB36" i="14"/>
  <c r="CA36" i="14"/>
  <c r="CD35" i="14"/>
  <c r="CC35" i="14"/>
  <c r="CB35" i="14"/>
  <c r="CF34" i="14"/>
  <c r="CC34" i="14"/>
  <c r="CB34" i="14"/>
  <c r="CA34" i="14"/>
  <c r="CF33" i="14"/>
  <c r="CD33" i="14"/>
  <c r="CC33" i="14"/>
  <c r="CB33" i="14"/>
  <c r="CA33" i="14"/>
  <c r="CF32" i="14"/>
  <c r="CD32" i="14"/>
  <c r="CC32" i="14"/>
  <c r="CB32" i="14"/>
  <c r="CA32" i="14"/>
  <c r="CF31" i="14"/>
  <c r="CD31" i="14"/>
  <c r="CC31" i="14"/>
  <c r="CB31" i="14"/>
  <c r="CA31" i="14"/>
  <c r="CF30" i="14"/>
  <c r="CD30" i="14"/>
  <c r="CC30" i="14"/>
  <c r="CB30" i="14"/>
  <c r="CF29" i="14"/>
  <c r="CD29" i="14"/>
  <c r="CC29" i="14"/>
  <c r="CB29" i="14"/>
  <c r="CA29" i="14"/>
  <c r="CF28" i="14"/>
  <c r="CD28" i="14"/>
  <c r="CC28" i="14"/>
  <c r="CB28" i="14"/>
  <c r="CA28" i="14"/>
  <c r="CF27" i="14"/>
  <c r="CD27" i="14"/>
  <c r="CC27" i="14"/>
  <c r="CA27" i="14"/>
  <c r="CF26" i="14"/>
  <c r="CD26" i="14"/>
  <c r="CC26" i="14"/>
  <c r="CB26" i="14"/>
  <c r="CA26" i="14"/>
  <c r="CF25" i="14"/>
  <c r="CD25" i="14"/>
  <c r="CC25" i="14"/>
  <c r="CB25" i="14"/>
  <c r="CA25" i="14"/>
  <c r="CC24" i="14"/>
  <c r="CB24" i="14"/>
  <c r="CF23" i="14"/>
  <c r="CD23" i="14"/>
  <c r="CC23" i="14"/>
  <c r="CB23" i="14"/>
  <c r="CA23" i="14"/>
  <c r="CF22" i="14"/>
  <c r="CD22" i="14"/>
  <c r="CC22" i="14"/>
  <c r="CB22" i="14"/>
  <c r="CA22" i="14"/>
  <c r="CF21" i="14"/>
  <c r="CD21" i="14"/>
  <c r="CC21" i="14"/>
  <c r="CB21" i="14"/>
  <c r="CF20" i="14"/>
  <c r="CD20" i="14"/>
  <c r="CC20" i="14"/>
  <c r="CA20" i="14"/>
  <c r="CF19" i="14"/>
  <c r="CD19" i="14"/>
  <c r="CC19" i="14"/>
  <c r="CB19" i="14"/>
  <c r="CF18" i="14"/>
  <c r="CD18" i="14"/>
  <c r="CC18" i="14"/>
  <c r="CB18" i="14"/>
  <c r="CA18" i="14"/>
  <c r="CF17" i="14"/>
  <c r="CD17" i="14"/>
  <c r="CC17" i="14"/>
  <c r="CB17" i="14"/>
  <c r="CA17" i="14"/>
  <c r="CF16" i="14"/>
  <c r="CD16" i="14"/>
  <c r="CC16" i="14"/>
  <c r="CB16" i="14"/>
  <c r="CA16" i="14"/>
  <c r="CF15" i="14"/>
  <c r="CD15" i="14"/>
  <c r="CC15" i="14"/>
  <c r="CA15" i="14"/>
  <c r="CF14" i="14"/>
  <c r="CD14" i="14"/>
  <c r="CC14" i="14"/>
  <c r="CA14" i="14"/>
  <c r="CF13" i="14"/>
  <c r="CA13" i="14"/>
  <c r="BQ11" i="14"/>
  <c r="BC9" i="14"/>
  <c r="AZ37" i="14"/>
  <c r="CD52" i="14"/>
  <c r="CB46" i="14"/>
  <c r="CC36" i="14"/>
  <c r="CA30" i="14"/>
  <c r="CA24" i="14"/>
  <c r="CC13" i="14"/>
  <c r="BR11" i="14"/>
  <c r="BV10" i="14"/>
  <c r="AZ52" i="14"/>
  <c r="AZ50" i="14"/>
  <c r="AZ38" i="14"/>
  <c r="AZ34" i="14"/>
  <c r="AZ30" i="14"/>
  <c r="AZ22" i="14"/>
  <c r="CC48" i="14"/>
  <c r="CF44" i="14"/>
  <c r="CA35" i="14"/>
  <c r="CD34" i="14"/>
  <c r="CA19" i="14"/>
  <c r="CD13" i="14"/>
  <c r="BN10" i="14"/>
  <c r="CC51" i="14"/>
  <c r="CF50" i="14"/>
  <c r="CB50" i="14"/>
  <c r="CC43" i="14"/>
  <c r="CC42" i="14"/>
  <c r="CA40" i="14"/>
  <c r="CB14" i="14"/>
  <c r="CE14" i="14"/>
  <c r="CB15" i="14"/>
  <c r="CE15" i="14"/>
  <c r="CE16" i="14"/>
  <c r="CE17" i="14"/>
  <c r="CE18" i="14"/>
  <c r="CE19" i="14"/>
  <c r="CB20" i="14"/>
  <c r="CE20" i="14"/>
  <c r="CE21" i="14"/>
  <c r="CE22" i="14"/>
  <c r="CE23" i="14"/>
  <c r="CE24" i="14"/>
  <c r="CE25" i="14"/>
  <c r="CE26" i="14"/>
  <c r="CB27" i="14"/>
  <c r="CE27" i="14"/>
  <c r="CE28" i="14"/>
  <c r="CE29" i="14"/>
  <c r="CE30" i="14"/>
  <c r="CE31" i="14"/>
  <c r="CE32" i="14"/>
  <c r="CE33" i="14"/>
  <c r="CE34" i="14"/>
  <c r="CE35" i="14"/>
  <c r="CE36" i="14"/>
  <c r="CE37" i="14"/>
  <c r="CE38" i="14"/>
  <c r="CE39" i="14"/>
  <c r="CE40" i="14"/>
  <c r="CE41" i="14"/>
  <c r="CE42" i="14"/>
  <c r="CE43" i="14"/>
  <c r="CE44" i="14"/>
  <c r="CE45" i="14"/>
  <c r="CE46" i="14"/>
  <c r="CE47" i="14"/>
  <c r="CE48" i="14"/>
  <c r="CE49" i="14"/>
  <c r="CE50" i="14"/>
  <c r="CE51" i="14"/>
  <c r="CE52" i="14"/>
  <c r="CB13" i="14"/>
  <c r="CE13" i="14"/>
  <c r="BP10" i="14"/>
  <c r="AY14" i="14"/>
  <c r="AY15" i="14"/>
  <c r="AY16" i="14"/>
  <c r="AY17" i="14"/>
  <c r="AY18" i="14"/>
  <c r="AY19" i="14"/>
  <c r="AY20" i="14"/>
  <c r="AY21" i="14"/>
  <c r="AY22" i="14"/>
  <c r="AY23" i="14"/>
  <c r="AY24" i="14"/>
  <c r="AY25" i="14"/>
  <c r="AY26" i="14"/>
  <c r="AY27" i="14"/>
  <c r="AY28" i="14"/>
  <c r="AY29" i="14"/>
  <c r="AY30" i="14"/>
  <c r="AY31" i="14"/>
  <c r="AY32" i="14"/>
  <c r="AY33" i="14"/>
  <c r="AY34" i="14"/>
  <c r="AY35" i="14"/>
  <c r="AY36" i="14"/>
  <c r="AY37" i="14"/>
  <c r="AY38" i="14"/>
  <c r="AY39" i="14"/>
  <c r="AY40" i="14"/>
  <c r="AY41" i="14"/>
  <c r="AY42" i="14"/>
  <c r="AY43" i="14"/>
  <c r="AY44" i="14"/>
  <c r="AY45" i="14"/>
  <c r="AY46" i="14"/>
  <c r="AY47" i="14"/>
  <c r="AY48" i="14"/>
  <c r="AY49" i="14"/>
  <c r="AY50" i="14"/>
  <c r="AY51" i="14"/>
  <c r="AY52" i="14"/>
  <c r="AY13" i="14"/>
  <c r="CF24" i="14"/>
  <c r="CF35" i="14"/>
  <c r="CD24" i="14"/>
  <c r="CD39" i="14"/>
  <c r="CD41" i="14"/>
  <c r="CD42" i="14"/>
  <c r="CB39" i="14"/>
  <c r="CB41" i="14"/>
  <c r="CB42" i="14"/>
  <c r="CA21" i="14"/>
  <c r="N12" i="14"/>
  <c r="Z12" i="14"/>
  <c r="M12" i="14"/>
  <c r="AZ46" i="14"/>
  <c r="AZ42" i="14"/>
  <c r="AZ40" i="14"/>
  <c r="BA11" i="14" l="1"/>
  <c r="BE11" i="14"/>
  <c r="BK11" i="14"/>
  <c r="BO11" i="14"/>
  <c r="BS11" i="14"/>
  <c r="AL55" i="14"/>
  <c r="I10" i="14"/>
  <c r="S10" i="14"/>
  <c r="O11" i="14"/>
  <c r="BA10" i="14"/>
  <c r="BA9" i="14" s="1"/>
  <c r="BE10" i="14"/>
  <c r="BK10" i="14"/>
  <c r="CD56" i="14" s="1"/>
  <c r="BO10" i="14"/>
  <c r="BS10" i="14"/>
  <c r="BP11" i="14"/>
  <c r="BP9" i="14" s="1"/>
  <c r="BT11" i="14"/>
  <c r="BT9" i="14" s="1"/>
  <c r="AK57" i="14"/>
  <c r="E10" i="14"/>
  <c r="O10" i="14"/>
  <c r="W10" i="14"/>
  <c r="W9" i="14" s="1"/>
  <c r="V10" i="14"/>
  <c r="U11" i="14"/>
  <c r="I56" i="14"/>
  <c r="AK56" i="14"/>
  <c r="R10" i="14"/>
  <c r="R9" i="14" s="1"/>
  <c r="Z10" i="14"/>
  <c r="Z9" i="14" s="1"/>
  <c r="P11" i="14"/>
  <c r="T11" i="14"/>
  <c r="T9" i="14" s="1"/>
  <c r="X11" i="14"/>
  <c r="X9" i="14" s="1"/>
  <c r="I11" i="14"/>
  <c r="Q11" i="14"/>
  <c r="Y11" i="14"/>
  <c r="Q10" i="14"/>
  <c r="U10" i="14"/>
  <c r="U9" i="14" s="1"/>
  <c r="W11" i="14"/>
  <c r="CG56" i="14"/>
  <c r="CG55" i="14" s="1"/>
  <c r="G56" i="14"/>
  <c r="K56" i="14"/>
  <c r="G9" i="14"/>
  <c r="Y10" i="14"/>
  <c r="E11" i="14"/>
  <c r="AE57" i="14" s="1"/>
  <c r="S11" i="14"/>
  <c r="CH55" i="14"/>
  <c r="CB55" i="14" s="1"/>
  <c r="BL9" i="14"/>
  <c r="BH9" i="14" s="1"/>
  <c r="BV9" i="14"/>
  <c r="BR9" i="14"/>
  <c r="BH10" i="14"/>
  <c r="BB11" i="14"/>
  <c r="V9" i="14"/>
  <c r="CA57" i="14"/>
  <c r="BU9" i="14"/>
  <c r="BQ9" i="14"/>
  <c r="BM9" i="14"/>
  <c r="BN9" i="14"/>
  <c r="K10" i="14"/>
  <c r="L10" i="14" s="1"/>
  <c r="BB10" i="14" l="1"/>
  <c r="BS9" i="14"/>
  <c r="O9" i="14"/>
  <c r="BO9" i="14"/>
  <c r="S9" i="14"/>
  <c r="AE56" i="14"/>
  <c r="BK9" i="14"/>
  <c r="CD55" i="14" s="1"/>
  <c r="BF11" i="14"/>
  <c r="CA56" i="14"/>
  <c r="Q9" i="14"/>
  <c r="F10" i="14"/>
  <c r="AF55" i="14"/>
  <c r="AK55" i="14"/>
  <c r="BF10" i="14"/>
  <c r="J10" i="14"/>
  <c r="BE9" i="14"/>
  <c r="E9" i="14"/>
  <c r="E57" i="14" s="1"/>
  <c r="Y9" i="14"/>
  <c r="F11" i="14"/>
  <c r="P9" i="14"/>
  <c r="H9" i="14" s="1"/>
  <c r="J11" i="14"/>
  <c r="I9" i="14"/>
  <c r="BD9" i="14"/>
  <c r="K9" i="14"/>
  <c r="AH56" i="14"/>
  <c r="CA55" i="14"/>
  <c r="BB9" i="14"/>
  <c r="BF9" i="14" l="1"/>
  <c r="F9" i="14"/>
  <c r="AE55" i="14"/>
  <c r="I57" i="14"/>
  <c r="J9" i="14"/>
  <c r="AH55" i="14"/>
  <c r="L9" i="14"/>
  <c r="K57" i="14"/>
</calcChain>
</file>

<file path=xl/comments1.xml><?xml version="1.0" encoding="utf-8"?>
<comments xmlns="http://schemas.openxmlformats.org/spreadsheetml/2006/main">
  <authors>
    <author>user</author>
  </authors>
  <commentList>
    <comment ref="Y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プラス・マイナスを標記すること！</t>
        </r>
      </text>
    </comment>
    <comment ref="BU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プラス・マイナスを標記すること！</t>
        </r>
      </text>
    </comment>
  </commentList>
</comments>
</file>

<file path=xl/sharedStrings.xml><?xml version="1.0" encoding="utf-8"?>
<sst xmlns="http://schemas.openxmlformats.org/spreadsheetml/2006/main" count="938" uniqueCount="121">
  <si>
    <t>保</t>
  </si>
  <si>
    <t>険</t>
  </si>
  <si>
    <t>者</t>
  </si>
  <si>
    <t>番</t>
  </si>
  <si>
    <t>号</t>
  </si>
  <si>
    <t>　</t>
  </si>
  <si>
    <t>円</t>
  </si>
  <si>
    <t>その他</t>
  </si>
  <si>
    <t>保番</t>
  </si>
  <si>
    <t>険　</t>
  </si>
  <si>
    <t>保険者名</t>
  </si>
  <si>
    <t>そ　　の　　他</t>
  </si>
  <si>
    <t>者号</t>
  </si>
  <si>
    <t>％</t>
  </si>
  <si>
    <t>料　　　（税）　　　率</t>
  </si>
  <si>
    <t>所得割の算定基礎</t>
  </si>
  <si>
    <t>資産割の算定基礎</t>
  </si>
  <si>
    <t>賦課限度額</t>
  </si>
  <si>
    <t>所　得　割　額</t>
  </si>
  <si>
    <t>資　産　割　額</t>
  </si>
  <si>
    <t>均　等　割　額</t>
  </si>
  <si>
    <t>平　等　割　額</t>
  </si>
  <si>
    <t>増減額</t>
  </si>
  <si>
    <t>所得割</t>
  </si>
  <si>
    <t>資産割</t>
  </si>
  <si>
    <t>均等割</t>
  </si>
  <si>
    <t>平等割</t>
  </si>
  <si>
    <t>千円</t>
  </si>
  <si>
    <t>金額</t>
  </si>
  <si>
    <t>割合</t>
  </si>
  <si>
    <t>４方式</t>
  </si>
  <si>
    <t>３方式</t>
  </si>
  <si>
    <t>２方式</t>
  </si>
  <si>
    <t>(注)世帯数は、混合世帯分を含む。</t>
    <rPh sb="1" eb="2">
      <t>チュウ</t>
    </rPh>
    <rPh sb="3" eb="6">
      <t>セタイスウ</t>
    </rPh>
    <rPh sb="8" eb="10">
      <t>コンゴウ</t>
    </rPh>
    <rPh sb="10" eb="12">
      <t>セタイ</t>
    </rPh>
    <rPh sb="12" eb="13">
      <t>ブン</t>
    </rPh>
    <rPh sb="14" eb="15">
      <t>フク</t>
    </rPh>
    <phoneticPr fontId="2"/>
  </si>
  <si>
    <t>保険料(税)</t>
    <rPh sb="0" eb="3">
      <t>ホケンリョウ</t>
    </rPh>
    <rPh sb="4" eb="5">
      <t>ゼイ</t>
    </rPh>
    <phoneticPr fontId="2"/>
  </si>
  <si>
    <t>計</t>
    <rPh sb="0" eb="1">
      <t>ケイ</t>
    </rPh>
    <phoneticPr fontId="2"/>
  </si>
  <si>
    <t>課税対象</t>
    <rPh sb="0" eb="2">
      <t>カゼイ</t>
    </rPh>
    <rPh sb="2" eb="4">
      <t>タイショウ</t>
    </rPh>
    <phoneticPr fontId="2"/>
  </si>
  <si>
    <t>世 帯 数</t>
    <rPh sb="0" eb="5">
      <t>セタイスウ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</si>
  <si>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</si>
  <si>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</si>
  <si>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世帯</t>
    <rPh sb="0" eb="2">
      <t>セタイスウ</t>
    </rPh>
    <phoneticPr fontId="2"/>
  </si>
  <si>
    <t>　　に係る部分の額</t>
    <rPh sb="3" eb="4">
      <t>カカ</t>
    </rPh>
    <rPh sb="5" eb="7">
      <t>ブブン</t>
    </rPh>
    <rPh sb="8" eb="9">
      <t>ガク</t>
    </rPh>
    <phoneticPr fontId="2"/>
  </si>
  <si>
    <t>千円</t>
    <rPh sb="0" eb="1">
      <t>セン</t>
    </rPh>
    <phoneticPr fontId="2"/>
  </si>
  <si>
    <t>千円</t>
    <rPh sb="0" eb="2">
      <t>センエン</t>
    </rPh>
    <phoneticPr fontId="2"/>
  </si>
  <si>
    <t>青森市</t>
  </si>
  <si>
    <t>-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</si>
  <si>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</si>
  <si>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</si>
  <si>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</si>
  <si>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</si>
  <si>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</si>
  <si>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</si>
  <si>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</si>
  <si>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</si>
  <si>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</si>
  <si>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</si>
  <si>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鰺ケ沢町</t>
  </si>
  <si>
    <t>深浦町</t>
  </si>
  <si>
    <t>西目屋村</t>
  </si>
  <si>
    <t>藤　崎　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</si>
  <si>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</si>
  <si>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</si>
  <si>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</si>
  <si>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</si>
  <si>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</si>
  <si>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</si>
  <si>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</si>
  <si>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</si>
  <si>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</si>
  <si>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</si>
  <si>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</si>
  <si>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</si>
  <si>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</si>
  <si>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</si>
  <si>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</si>
  <si>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</si>
  <si>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</si>
  <si>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</si>
  <si>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</si>
  <si>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</si>
  <si>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</si>
  <si>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</si>
  <si>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</si>
  <si>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</si>
  <si>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</si>
  <si>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徴収回数</t>
    <rPh sb="0" eb="2">
      <t>チョウシュウ</t>
    </rPh>
    <rPh sb="2" eb="4">
      <t>カイスウ</t>
    </rPh>
    <phoneticPr fontId="2"/>
  </si>
  <si>
    <t>①：旧ただし書方式による基礎控除後の金額</t>
    <rPh sb="2" eb="3">
      <t>キュウ</t>
    </rPh>
    <rPh sb="6" eb="7">
      <t>カ</t>
    </rPh>
    <rPh sb="7" eb="9">
      <t>ホウシキ</t>
    </rPh>
    <rPh sb="12" eb="14">
      <t>キソ</t>
    </rPh>
    <rPh sb="14" eb="16">
      <t>コウジョ</t>
    </rPh>
    <rPh sb="16" eb="17">
      <t>ゴ</t>
    </rPh>
    <rPh sb="18" eb="20">
      <t>キンガク</t>
    </rPh>
    <phoneticPr fontId="2"/>
  </si>
  <si>
    <t>②：本文方式による所得控除及び基礎控除後の金額</t>
    <rPh sb="2" eb="4">
      <t>ホンブン</t>
    </rPh>
    <rPh sb="4" eb="6">
      <t>ホウシキ</t>
    </rPh>
    <rPh sb="9" eb="11">
      <t>ショトク</t>
    </rPh>
    <rPh sb="11" eb="13">
      <t>コウジョ</t>
    </rPh>
    <rPh sb="13" eb="14">
      <t>オヨ</t>
    </rPh>
    <rPh sb="15" eb="17">
      <t>キソ</t>
    </rPh>
    <rPh sb="17" eb="19">
      <t>コウジョ</t>
    </rPh>
    <rPh sb="19" eb="20">
      <t>ゴ</t>
    </rPh>
    <rPh sb="21" eb="23">
      <t>キンガク</t>
    </rPh>
    <phoneticPr fontId="2"/>
  </si>
  <si>
    <t>③：市町村民税の所得割額</t>
    <rPh sb="2" eb="5">
      <t>シチョウソン</t>
    </rPh>
    <rPh sb="5" eb="6">
      <t>ミン</t>
    </rPh>
    <rPh sb="6" eb="7">
      <t>ゼイ</t>
    </rPh>
    <rPh sb="8" eb="10">
      <t>ショトク</t>
    </rPh>
    <rPh sb="10" eb="11">
      <t>ワリ</t>
    </rPh>
    <rPh sb="11" eb="12">
      <t>ガク</t>
    </rPh>
    <phoneticPr fontId="2"/>
  </si>
  <si>
    <t>④：市町村民税額等</t>
    <rPh sb="2" eb="5">
      <t>シチョウソン</t>
    </rPh>
    <rPh sb="5" eb="6">
      <t>ミン</t>
    </rPh>
    <rPh sb="6" eb="8">
      <t>ゼイガク</t>
    </rPh>
    <rPh sb="8" eb="9">
      <t>トウ</t>
    </rPh>
    <phoneticPr fontId="2"/>
  </si>
  <si>
    <t>⑤：その他</t>
    <rPh sb="2" eb="5">
      <t>ソノタ</t>
    </rPh>
    <phoneticPr fontId="2"/>
  </si>
  <si>
    <t>①：固定資産税額等</t>
    <rPh sb="2" eb="4">
      <t>コテイ</t>
    </rPh>
    <rPh sb="4" eb="6">
      <t>シサン</t>
    </rPh>
    <rPh sb="6" eb="8">
      <t>ゼイガク</t>
    </rPh>
    <rPh sb="8" eb="9">
      <t>トウ</t>
    </rPh>
    <phoneticPr fontId="2"/>
  </si>
  <si>
    <t>②：固定資産税のうち土地家屋</t>
    <rPh sb="2" eb="4">
      <t>コテイ</t>
    </rPh>
    <rPh sb="4" eb="7">
      <t>シサンゼイ</t>
    </rPh>
    <rPh sb="10" eb="12">
      <t>トチ</t>
    </rPh>
    <rPh sb="12" eb="14">
      <t>カオク</t>
    </rPh>
    <phoneticPr fontId="2"/>
  </si>
  <si>
    <t>③：その他</t>
    <rPh sb="2" eb="5">
      <t>ソノタ</t>
    </rPh>
    <phoneticPr fontId="2"/>
  </si>
  <si>
    <t>賦課額算   定   方   式</t>
    <phoneticPr fontId="2"/>
  </si>
  <si>
    <t>保　　険　　料　　（税）　　算　　定　　額　　及　　び　　割　　合　</t>
    <phoneticPr fontId="2"/>
  </si>
  <si>
    <t>災害等による                  減免額</t>
    <phoneticPr fontId="2"/>
  </si>
  <si>
    <t>その他の                        減免額</t>
    <phoneticPr fontId="2"/>
  </si>
  <si>
    <t>保険料 (税）                 軽減額</t>
    <phoneticPr fontId="2"/>
  </si>
  <si>
    <t>賦課限度額を                                  超える額</t>
    <phoneticPr fontId="2"/>
  </si>
  <si>
    <t>賦課額算   定   方   式</t>
    <phoneticPr fontId="2"/>
  </si>
  <si>
    <t>保　　険　　料　　（税）　　算　　定　　額　　及　　び　　割　　合　　</t>
    <phoneticPr fontId="2"/>
  </si>
  <si>
    <t>保険料 (税）             軽減額</t>
    <phoneticPr fontId="2"/>
  </si>
  <si>
    <t>険　</t>
    <phoneticPr fontId="2"/>
  </si>
  <si>
    <t>調　定　額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</si>
  <si>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</si>
  <si>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</si>
  <si>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</si>
  <si>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</si>
  <si>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</si>
  <si>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○</t>
    <phoneticPr fontId="2"/>
  </si>
  <si>
    <t>医師国保組合</t>
    <rPh sb="4" eb="6">
      <t>クミアイ</t>
    </rPh>
    <phoneticPr fontId="2"/>
  </si>
  <si>
    <t>課税対象額</t>
    <rPh sb="0" eb="2">
      <t>カゼイ</t>
    </rPh>
    <rPh sb="2" eb="4">
      <t>タイショウ</t>
    </rPh>
    <rPh sb="4" eb="5">
      <t>ガク</t>
    </rPh>
    <phoneticPr fontId="2"/>
  </si>
  <si>
    <t>所得割</t>
    <rPh sb="0" eb="2">
      <t>ショトク</t>
    </rPh>
    <rPh sb="2" eb="3">
      <t>ワリ</t>
    </rPh>
    <phoneticPr fontId="2"/>
  </si>
  <si>
    <t>資産割</t>
    <rPh sb="0" eb="2">
      <t>シサン</t>
    </rPh>
    <rPh sb="2" eb="3">
      <t>ワリ</t>
    </rPh>
    <phoneticPr fontId="2"/>
  </si>
  <si>
    <t>第８表　保険者別保険料(税)(後期高齢者支援金分)賦課徴収状況（一般被保険者分）　　１／２</t>
    <rPh sb="15" eb="17">
      <t>コウキ</t>
    </rPh>
    <rPh sb="17" eb="20">
      <t>コウレイシャ</t>
    </rPh>
    <rPh sb="20" eb="22">
      <t>シエン</t>
    </rPh>
    <rPh sb="22" eb="23">
      <t>キン</t>
    </rPh>
    <rPh sb="23" eb="24">
      <t>ブン</t>
    </rPh>
    <rPh sb="34" eb="38">
      <t>ヒホケンシャ</t>
    </rPh>
    <phoneticPr fontId="2"/>
  </si>
  <si>
    <t>第８表　保険者別保険料(税)(後期高齢者支援金分)賦課徴収状況（一般被保険者分）　　２／２</t>
    <rPh sb="15" eb="17">
      <t>コウキ</t>
    </rPh>
    <rPh sb="17" eb="20">
      <t>コウレイシャ</t>
    </rPh>
    <rPh sb="20" eb="22">
      <t>シエン</t>
    </rPh>
    <rPh sb="22" eb="23">
      <t>キン</t>
    </rPh>
    <rPh sb="23" eb="24">
      <t>ブン</t>
    </rPh>
    <rPh sb="34" eb="38">
      <t>ヒホケンシャ</t>
    </rPh>
    <phoneticPr fontId="2"/>
  </si>
  <si>
    <t>第８表　保険者別保険料(税)(後期高齢者支援金分)賦課徴収状況（退職被保険者等分）　　１／２</t>
    <rPh sb="15" eb="17">
      <t>コウキ</t>
    </rPh>
    <rPh sb="17" eb="20">
      <t>コウレイシャ</t>
    </rPh>
    <rPh sb="20" eb="22">
      <t>シエン</t>
    </rPh>
    <rPh sb="22" eb="23">
      <t>キン</t>
    </rPh>
    <rPh sb="23" eb="24">
      <t>ブン</t>
    </rPh>
    <rPh sb="32" eb="34">
      <t>タイショク</t>
    </rPh>
    <rPh sb="34" eb="38">
      <t>ヒホケンシャ</t>
    </rPh>
    <rPh sb="38" eb="39">
      <t>トウ</t>
    </rPh>
    <phoneticPr fontId="2"/>
  </si>
  <si>
    <t>第８表　保険者別保険料(税)(後期高齢者支援金分)賦課徴収状況（退職被保険者等分）　　２／２</t>
    <rPh sb="15" eb="17">
      <t>コウキ</t>
    </rPh>
    <rPh sb="17" eb="20">
      <t>コウレイシャ</t>
    </rPh>
    <rPh sb="20" eb="22">
      <t>シエン</t>
    </rPh>
    <rPh sb="22" eb="23">
      <t>キン</t>
    </rPh>
    <rPh sb="23" eb="24">
      <t>ブン</t>
    </rPh>
    <rPh sb="32" eb="34">
      <t>タイショク</t>
    </rPh>
    <rPh sb="34" eb="38">
      <t>ヒホケンシャ</t>
    </rPh>
    <rPh sb="38" eb="39">
      <t>トウ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</si>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</sst>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;\-#,##0.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8">
    <xf numFmtId="0" fontId="0" fillId="0" borderId="0" xfId="0"/>
    <xf numFmtId="38" fontId="4" fillId="0" borderId="0" xfId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8" fontId="6" fillId="0" borderId="1" xfId="1" applyFont="1" applyFill="1" applyBorder="1" applyAlignment="1" applyProtection="1">
      <alignment horizontal="centerContinuous" vertical="center"/>
    </xf>
    <xf numFmtId="38" fontId="6" fillId="0" borderId="2" xfId="1" applyFont="1" applyFill="1" applyBorder="1" applyAlignment="1" applyProtection="1">
      <alignment horizontal="centerContinuous" vertical="center"/>
    </xf>
    <xf numFmtId="38" fontId="6" fillId="0" borderId="1" xfId="1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4" xfId="1" applyFont="1" applyFill="1" applyBorder="1" applyAlignment="1" applyProtection="1">
      <alignment horizontal="centerContinuous" vertical="center"/>
    </xf>
    <xf numFmtId="38" fontId="6" fillId="0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38" fontId="6" fillId="0" borderId="5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6" fillId="0" borderId="10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7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4" xfId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0" xfId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center" vertical="center"/>
    </xf>
    <xf numFmtId="38" fontId="6" fillId="0" borderId="13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2" fontId="6" fillId="0" borderId="4" xfId="0" applyNumberFormat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38" fontId="11" fillId="0" borderId="4" xfId="1" applyFont="1" applyFill="1" applyBorder="1" applyAlignment="1" applyProtection="1">
      <alignment vertical="center"/>
    </xf>
    <xf numFmtId="39" fontId="11" fillId="0" borderId="4" xfId="0" applyNumberFormat="1" applyFont="1" applyFill="1" applyBorder="1" applyAlignment="1" applyProtection="1">
      <alignment vertical="center"/>
    </xf>
    <xf numFmtId="39" fontId="11" fillId="0" borderId="8" xfId="0" applyNumberFormat="1" applyFont="1" applyFill="1" applyBorder="1" applyAlignment="1" applyProtection="1">
      <alignment vertical="center"/>
    </xf>
    <xf numFmtId="38" fontId="12" fillId="0" borderId="10" xfId="1" applyFont="1" applyFill="1" applyBorder="1" applyAlignment="1" applyProtection="1">
      <alignment vertical="center"/>
    </xf>
    <xf numFmtId="39" fontId="12" fillId="0" borderId="10" xfId="0" applyNumberFormat="1" applyFont="1" applyFill="1" applyBorder="1" applyAlignment="1" applyProtection="1">
      <alignment vertical="center"/>
    </xf>
    <xf numFmtId="38" fontId="12" fillId="0" borderId="10" xfId="0" applyNumberFormat="1" applyFont="1" applyFill="1" applyBorder="1" applyAlignment="1" applyProtection="1">
      <alignment vertical="center"/>
    </xf>
    <xf numFmtId="38" fontId="12" fillId="0" borderId="5" xfId="1" applyFont="1" applyFill="1" applyBorder="1" applyAlignment="1" applyProtection="1">
      <alignment vertical="center"/>
    </xf>
    <xf numFmtId="38" fontId="12" fillId="0" borderId="3" xfId="1" applyFont="1" applyFill="1" applyBorder="1" applyAlignment="1" applyProtection="1">
      <alignment vertical="center"/>
    </xf>
    <xf numFmtId="38" fontId="12" fillId="0" borderId="8" xfId="1" applyFont="1" applyFill="1" applyBorder="1" applyAlignment="1" applyProtection="1">
      <alignment vertical="center"/>
    </xf>
    <xf numFmtId="38" fontId="12" fillId="0" borderId="1" xfId="1" applyFont="1" applyFill="1" applyBorder="1" applyAlignment="1" applyProtection="1">
      <alignment vertical="center"/>
    </xf>
    <xf numFmtId="39" fontId="12" fillId="0" borderId="1" xfId="0" applyNumberFormat="1" applyFont="1" applyFill="1" applyBorder="1" applyAlignment="1" applyProtection="1">
      <alignment vertical="center"/>
    </xf>
    <xf numFmtId="39" fontId="12" fillId="0" borderId="8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Continuous" vertical="center"/>
    </xf>
    <xf numFmtId="38" fontId="6" fillId="0" borderId="12" xfId="1" applyFont="1" applyFill="1" applyBorder="1" applyAlignment="1">
      <alignment horizontal="centerContinuous" vertical="center"/>
    </xf>
    <xf numFmtId="38" fontId="6" fillId="0" borderId="2" xfId="1" applyFont="1" applyFill="1" applyBorder="1" applyAlignment="1">
      <alignment horizontal="centerContinuous" vertical="center"/>
    </xf>
    <xf numFmtId="38" fontId="6" fillId="0" borderId="8" xfId="0" applyNumberFormat="1" applyFont="1" applyFill="1" applyBorder="1" applyAlignment="1" applyProtection="1">
      <alignment horizontal="center" vertical="center"/>
    </xf>
    <xf numFmtId="38" fontId="12" fillId="0" borderId="2" xfId="1" applyNumberFormat="1" applyFont="1" applyFill="1" applyBorder="1" applyAlignment="1" applyProtection="1">
      <alignment vertical="center"/>
    </xf>
    <xf numFmtId="38" fontId="12" fillId="0" borderId="11" xfId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2" fontId="6" fillId="0" borderId="5" xfId="0" applyNumberFormat="1" applyFont="1" applyFill="1" applyBorder="1" applyAlignment="1" applyProtection="1">
      <alignment horizontal="center" vertical="center"/>
    </xf>
    <xf numFmtId="38" fontId="6" fillId="0" borderId="3" xfId="0" applyNumberFormat="1" applyFont="1" applyFill="1" applyBorder="1" applyAlignment="1" applyProtection="1">
      <alignment horizontal="center" vertical="center"/>
    </xf>
    <xf numFmtId="38" fontId="6" fillId="0" borderId="1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center" vertical="center" wrapText="1"/>
    </xf>
    <xf numFmtId="38" fontId="6" fillId="0" borderId="2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8" xfId="0" applyFont="1" applyFill="1" applyBorder="1" applyAlignment="1" applyProtection="1">
      <alignment horizontal="center" vertical="center" textRotation="255"/>
    </xf>
    <xf numFmtId="0" fontId="6" fillId="0" borderId="10" xfId="0" applyFont="1" applyFill="1" applyBorder="1" applyAlignment="1" applyProtection="1">
      <alignment horizontal="center" vertical="center" textRotation="255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38" fontId="6" fillId="0" borderId="3" xfId="1" applyFont="1" applyFill="1" applyBorder="1" applyAlignment="1" applyProtection="1">
      <alignment horizontal="center" vertical="center" textRotation="255"/>
    </xf>
    <xf numFmtId="38" fontId="6" fillId="0" borderId="8" xfId="1" applyFont="1" applyFill="1" applyBorder="1" applyAlignment="1" applyProtection="1">
      <alignment horizontal="center" vertical="center" textRotation="255"/>
    </xf>
    <xf numFmtId="38" fontId="6" fillId="0" borderId="10" xfId="1" applyFont="1" applyFill="1" applyBorder="1" applyAlignment="1" applyProtection="1">
      <alignment horizontal="center" vertical="center" textRotation="255"/>
    </xf>
    <xf numFmtId="0" fontId="6" fillId="0" borderId="9" xfId="0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vertical="center"/>
    </xf>
    <xf numFmtId="39" fontId="6" fillId="0" borderId="4" xfId="0" applyNumberFormat="1" applyFont="1" applyFill="1" applyBorder="1" applyAlignment="1" applyProtection="1">
      <alignment vertical="center"/>
    </xf>
    <xf numFmtId="39" fontId="6" fillId="0" borderId="8" xfId="0" applyNumberFormat="1" applyFont="1" applyFill="1" applyBorder="1" applyAlignment="1" applyProtection="1">
      <alignment vertical="center"/>
    </xf>
    <xf numFmtId="38" fontId="6" fillId="0" borderId="4" xfId="0" applyNumberFormat="1" applyFont="1" applyFill="1" applyBorder="1" applyAlignment="1" applyProtection="1">
      <alignment vertical="center"/>
    </xf>
    <xf numFmtId="2" fontId="6" fillId="0" borderId="4" xfId="0" applyNumberFormat="1" applyFont="1" applyFill="1" applyBorder="1" applyAlignment="1" applyProtection="1">
      <alignment vertical="center"/>
    </xf>
    <xf numFmtId="3" fontId="6" fillId="0" borderId="4" xfId="0" applyNumberFormat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vertical="center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3" xfId="1" applyFont="1" applyFill="1" applyBorder="1" applyAlignment="1" applyProtection="1">
      <alignment vertical="center"/>
    </xf>
    <xf numFmtId="3" fontId="6" fillId="0" borderId="8" xfId="0" applyNumberFormat="1" applyFont="1" applyFill="1" applyBorder="1" applyAlignment="1" applyProtection="1">
      <alignment vertical="center"/>
    </xf>
    <xf numFmtId="39" fontId="6" fillId="0" borderId="1" xfId="0" applyNumberFormat="1" applyFont="1" applyFill="1" applyBorder="1" applyAlignment="1" applyProtection="1">
      <alignment vertical="center"/>
    </xf>
    <xf numFmtId="39" fontId="6" fillId="0" borderId="3" xfId="0" applyNumberFormat="1" applyFont="1" applyFill="1" applyBorder="1" applyAlignment="1" applyProtection="1">
      <alignment vertical="center"/>
    </xf>
    <xf numFmtId="2" fontId="6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38" fontId="6" fillId="0" borderId="3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>
      <alignment vertical="center"/>
    </xf>
    <xf numFmtId="38" fontId="6" fillId="0" borderId="1" xfId="1" applyFont="1" applyFill="1" applyBorder="1" applyAlignment="1" applyProtection="1">
      <alignment horizontal="center" vertical="center"/>
    </xf>
    <xf numFmtId="3" fontId="6" fillId="0" borderId="3" xfId="0" applyNumberFormat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9" fontId="6" fillId="0" borderId="5" xfId="0" applyNumberFormat="1" applyFont="1" applyFill="1" applyBorder="1" applyAlignment="1" applyProtection="1">
      <alignment vertical="center"/>
    </xf>
    <xf numFmtId="39" fontId="6" fillId="0" borderId="10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2" fontId="6" fillId="0" borderId="5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3" fontId="6" fillId="0" borderId="10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38" fontId="6" fillId="0" borderId="13" xfId="1" applyFont="1" applyFill="1" applyBorder="1" applyAlignment="1" applyProtection="1">
      <alignment vertical="center"/>
    </xf>
    <xf numFmtId="39" fontId="6" fillId="0" borderId="13" xfId="0" applyNumberFormat="1" applyFont="1" applyFill="1" applyBorder="1" applyAlignment="1" applyProtection="1">
      <alignment vertical="center"/>
    </xf>
    <xf numFmtId="39" fontId="6" fillId="0" borderId="9" xfId="0" applyNumberFormat="1" applyFont="1" applyFill="1" applyBorder="1" applyAlignment="1" applyProtection="1">
      <alignment vertical="center"/>
    </xf>
    <xf numFmtId="38" fontId="6" fillId="0" borderId="13" xfId="0" applyNumberFormat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2" fontId="6" fillId="0" borderId="13" xfId="0" applyNumberFormat="1" applyFont="1" applyFill="1" applyBorder="1" applyAlignment="1" applyProtection="1">
      <alignment vertical="center"/>
    </xf>
    <xf numFmtId="3" fontId="6" fillId="0" borderId="13" xfId="0" applyNumberFormat="1" applyFont="1" applyFill="1" applyBorder="1" applyAlignment="1" applyProtection="1">
      <alignment vertical="center"/>
    </xf>
    <xf numFmtId="38" fontId="6" fillId="0" borderId="9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2" fontId="6" fillId="0" borderId="13" xfId="0" applyNumberFormat="1" applyFont="1" applyFill="1" applyBorder="1" applyAlignment="1" applyProtection="1">
      <alignment horizontal="center" vertical="center"/>
    </xf>
    <xf numFmtId="3" fontId="6" fillId="0" borderId="9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3" fontId="6" fillId="0" borderId="4" xfId="0" applyNumberFormat="1" applyFont="1" applyFill="1" applyBorder="1" applyAlignment="1" applyProtection="1">
      <alignment horizontal="center" vertical="center"/>
    </xf>
    <xf numFmtId="3" fontId="6" fillId="0" borderId="5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Q78"/>
  <sheetViews>
    <sheetView tabSelected="1" view="pageBreakPreview" zoomScaleNormal="115" zoomScaleSheetLayoutView="100" workbookViewId="0">
      <pane xSplit="3" ySplit="12" topLeftCell="D39" activePane="bottomRight" state="frozen"/>
      <selection pane="topRight" activeCell="D1" sqref="D1"/>
      <selection pane="bottomLeft" activeCell="A13" sqref="A13"/>
      <selection pane="bottomRight"/>
    </sheetView>
  </sheetViews>
  <sheetFormatPr defaultRowHeight="13.5"/>
  <cols>
    <col min="1" max="1" width="3.25" style="100" customWidth="1"/>
    <col min="2" max="2" width="9.625" style="100" customWidth="1"/>
    <col min="3" max="3" width="5.625" style="100" customWidth="1"/>
    <col min="4" max="4" width="4.125" style="100" customWidth="1"/>
    <col min="5" max="5" width="9.625" style="110" customWidth="1"/>
    <col min="6" max="6" width="6.625" style="100" customWidth="1"/>
    <col min="7" max="7" width="8.375" style="110" customWidth="1"/>
    <col min="8" max="8" width="6.625" style="100" customWidth="1"/>
    <col min="9" max="9" width="8.625" style="110" customWidth="1"/>
    <col min="10" max="10" width="6.625" style="100" customWidth="1"/>
    <col min="11" max="11" width="8.625" style="110" customWidth="1"/>
    <col min="12" max="12" width="6.625" style="100" customWidth="1"/>
    <col min="13" max="13" width="8.625" style="110" customWidth="1"/>
    <col min="14" max="14" width="6.625" style="100" customWidth="1"/>
    <col min="15" max="15" width="8.625" style="100" customWidth="1"/>
    <col min="16" max="16" width="9.625" style="110" customWidth="1"/>
    <col min="17" max="17" width="7.125" style="110" customWidth="1"/>
    <col min="18" max="18" width="8.125" style="110" customWidth="1"/>
    <col min="19" max="19" width="7.125" style="110" customWidth="1"/>
    <col min="20" max="20" width="8.125" style="110" customWidth="1"/>
    <col min="21" max="21" width="7.125" style="110" customWidth="1"/>
    <col min="22" max="22" width="8.125" style="110" customWidth="1"/>
    <col min="23" max="23" width="7.125" style="110" customWidth="1"/>
    <col min="24" max="24" width="8.125" style="110" customWidth="1"/>
    <col min="25" max="25" width="7.875" style="110" customWidth="1"/>
    <col min="26" max="26" width="9.625" style="110" customWidth="1"/>
    <col min="27" max="28" width="3.25" style="100" customWidth="1"/>
    <col min="29" max="29" width="3.75" style="100" customWidth="1"/>
    <col min="30" max="30" width="9.625" style="100" customWidth="1"/>
    <col min="31" max="36" width="14.5" style="100" customWidth="1"/>
    <col min="37" max="38" width="14.625" style="100" customWidth="1"/>
    <col min="39" max="43" width="8.125" style="100" customWidth="1"/>
    <col min="44" max="45" width="8.125" style="111" customWidth="1"/>
    <col min="46" max="46" width="8.125" style="100" customWidth="1"/>
    <col min="47" max="47" width="5.625" style="100" customWidth="1"/>
    <col min="48" max="48" width="3.875" style="100" customWidth="1"/>
    <col min="49" max="49" width="3.25" style="100" customWidth="1"/>
    <col min="50" max="50" width="9.625" style="100" customWidth="1"/>
    <col min="51" max="51" width="5.625" style="110" customWidth="1"/>
    <col min="52" max="52" width="4.125" style="110" customWidth="1"/>
    <col min="53" max="53" width="9.625" style="110" customWidth="1"/>
    <col min="54" max="54" width="6.625" style="100" customWidth="1"/>
    <col min="55" max="55" width="8.25" style="110" customWidth="1"/>
    <col min="56" max="56" width="6.625" style="100" customWidth="1"/>
    <col min="57" max="57" width="8.625" style="110" customWidth="1"/>
    <col min="58" max="58" width="6.625" style="100" customWidth="1"/>
    <col min="59" max="59" width="8.625" style="110" customWidth="1"/>
    <col min="60" max="60" width="6.625" style="100" customWidth="1"/>
    <col min="61" max="61" width="8.625" style="100" customWidth="1"/>
    <col min="62" max="62" width="6.625" style="100" customWidth="1"/>
    <col min="63" max="63" width="8.625" style="100" customWidth="1"/>
    <col min="64" max="64" width="9.625" style="110" customWidth="1"/>
    <col min="65" max="65" width="7.125" style="110" customWidth="1"/>
    <col min="66" max="66" width="8.125" style="110" customWidth="1"/>
    <col min="67" max="67" width="7.125" style="110" customWidth="1"/>
    <col min="68" max="68" width="8.125" style="110" customWidth="1"/>
    <col min="69" max="69" width="7.125" style="110" customWidth="1"/>
    <col min="70" max="70" width="8.125" style="110" customWidth="1"/>
    <col min="71" max="71" width="7.125" style="110" customWidth="1"/>
    <col min="72" max="72" width="8.125" style="110" customWidth="1"/>
    <col min="73" max="73" width="7.875" style="110" customWidth="1"/>
    <col min="74" max="74" width="9.625" style="110" customWidth="1"/>
    <col min="75" max="75" width="3.25" style="100" customWidth="1"/>
    <col min="76" max="76" width="3.625" style="100" customWidth="1"/>
    <col min="77" max="77" width="4" style="100" customWidth="1"/>
    <col min="78" max="78" width="9.625" style="100" customWidth="1"/>
    <col min="79" max="84" width="14.5" style="100" customWidth="1"/>
    <col min="85" max="86" width="14.625" style="100" customWidth="1"/>
    <col min="87" max="94" width="8.125" style="100" customWidth="1"/>
    <col min="95" max="95" width="5.25" style="100" customWidth="1"/>
    <col min="96" max="16384" width="9" style="115"/>
  </cols>
  <sheetData>
    <row r="1" spans="1:95" s="114" customFormat="1" ht="17.25" customHeight="1">
      <c r="A1" s="93" t="s">
        <v>115</v>
      </c>
      <c r="B1" s="94"/>
      <c r="C1" s="94"/>
      <c r="D1" s="94"/>
      <c r="E1" s="94"/>
      <c r="F1" s="94"/>
      <c r="G1" s="94"/>
      <c r="H1" s="94"/>
      <c r="I1" s="1"/>
      <c r="J1" s="95"/>
      <c r="K1" s="1"/>
      <c r="L1" s="95"/>
      <c r="M1" s="1"/>
      <c r="N1" s="95"/>
      <c r="O1" s="9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96"/>
      <c r="AB1" s="113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11"/>
      <c r="AS1" s="111"/>
      <c r="AT1" s="100"/>
      <c r="AU1" s="100"/>
      <c r="AV1" s="102"/>
      <c r="AW1" s="93" t="s">
        <v>117</v>
      </c>
      <c r="AX1" s="94"/>
      <c r="AY1" s="98"/>
      <c r="AZ1" s="98"/>
      <c r="BA1" s="98"/>
      <c r="BB1" s="94"/>
      <c r="BC1" s="98"/>
      <c r="BD1" s="94"/>
      <c r="BE1" s="98"/>
      <c r="BF1" s="95"/>
      <c r="BG1" s="98"/>
      <c r="BH1" s="94"/>
      <c r="BI1" s="94"/>
      <c r="BJ1" s="94"/>
      <c r="BK1" s="94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9" t="s">
        <v>33</v>
      </c>
      <c r="BW1" s="100"/>
      <c r="BX1" s="115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</row>
    <row r="2" spans="1:95" s="114" customFormat="1" ht="17.25" customHeight="1">
      <c r="A2" s="103"/>
      <c r="B2" s="95"/>
      <c r="C2" s="95"/>
      <c r="D2" s="95"/>
      <c r="E2" s="1"/>
      <c r="F2" s="95"/>
      <c r="G2" s="1"/>
      <c r="H2" s="95"/>
      <c r="I2" s="98"/>
      <c r="J2" s="95"/>
      <c r="K2" s="1"/>
      <c r="L2" s="95"/>
      <c r="M2" s="1"/>
      <c r="N2" s="95"/>
      <c r="O2" s="9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6"/>
      <c r="AB2" s="113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11"/>
      <c r="AS2" s="111"/>
      <c r="AT2" s="100"/>
      <c r="AU2" s="100"/>
      <c r="AW2" s="103"/>
      <c r="AX2" s="95"/>
      <c r="AY2" s="1"/>
      <c r="AZ2" s="1"/>
      <c r="BA2" s="1"/>
      <c r="BB2" s="95"/>
      <c r="BC2" s="1"/>
      <c r="BD2" s="95"/>
      <c r="BE2" s="1"/>
      <c r="BF2" s="94"/>
      <c r="BG2" s="1"/>
      <c r="BH2" s="95"/>
      <c r="BI2" s="95"/>
      <c r="BJ2" s="95"/>
      <c r="BK2" s="95"/>
      <c r="BL2" s="1"/>
      <c r="BM2" s="104"/>
      <c r="BN2" s="1"/>
      <c r="BO2" s="1"/>
      <c r="BP2" s="1"/>
      <c r="BQ2" s="1"/>
      <c r="BR2" s="1"/>
      <c r="BS2" s="98"/>
      <c r="BT2" s="1"/>
      <c r="BU2" s="1"/>
      <c r="BV2" s="1"/>
      <c r="BW2" s="96"/>
      <c r="BX2" s="102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</row>
    <row r="3" spans="1:95" s="50" customFormat="1" ht="17.25" customHeight="1">
      <c r="A3" s="116" t="s">
        <v>0</v>
      </c>
      <c r="B3" s="5"/>
      <c r="C3" s="128" t="s">
        <v>94</v>
      </c>
      <c r="D3" s="131" t="s">
        <v>85</v>
      </c>
      <c r="E3" s="6" t="s">
        <v>95</v>
      </c>
      <c r="F3" s="82"/>
      <c r="G3" s="83"/>
      <c r="H3" s="82"/>
      <c r="I3" s="83"/>
      <c r="J3" s="82"/>
      <c r="K3" s="83"/>
      <c r="L3" s="82"/>
      <c r="M3" s="83"/>
      <c r="N3" s="82"/>
      <c r="O3" s="82"/>
      <c r="P3" s="84"/>
      <c r="Q3" s="124" t="s">
        <v>96</v>
      </c>
      <c r="R3" s="125"/>
      <c r="S3" s="124" t="s">
        <v>97</v>
      </c>
      <c r="T3" s="125"/>
      <c r="U3" s="124" t="s">
        <v>98</v>
      </c>
      <c r="V3" s="125"/>
      <c r="W3" s="124" t="s">
        <v>99</v>
      </c>
      <c r="X3" s="125"/>
      <c r="Y3" s="134" t="s">
        <v>22</v>
      </c>
      <c r="Z3" s="8"/>
      <c r="AA3" s="9" t="s">
        <v>0</v>
      </c>
      <c r="AB3" s="13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11"/>
      <c r="AS3" s="111"/>
      <c r="AT3" s="100"/>
      <c r="AU3" s="100"/>
      <c r="AW3" s="116" t="s">
        <v>0</v>
      </c>
      <c r="AX3" s="5"/>
      <c r="AY3" s="128" t="s">
        <v>100</v>
      </c>
      <c r="AZ3" s="142" t="s">
        <v>85</v>
      </c>
      <c r="BA3" s="6" t="s">
        <v>101</v>
      </c>
      <c r="BB3" s="82"/>
      <c r="BC3" s="83"/>
      <c r="BD3" s="82"/>
      <c r="BE3" s="83"/>
      <c r="BF3" s="82"/>
      <c r="BG3" s="83"/>
      <c r="BH3" s="82"/>
      <c r="BI3" s="83"/>
      <c r="BJ3" s="82"/>
      <c r="BK3" s="82"/>
      <c r="BL3" s="84"/>
      <c r="BM3" s="124" t="s">
        <v>96</v>
      </c>
      <c r="BN3" s="125"/>
      <c r="BO3" s="124" t="s">
        <v>97</v>
      </c>
      <c r="BP3" s="125"/>
      <c r="BQ3" s="124" t="s">
        <v>102</v>
      </c>
      <c r="BR3" s="125"/>
      <c r="BS3" s="124" t="s">
        <v>99</v>
      </c>
      <c r="BT3" s="125"/>
      <c r="BU3" s="134" t="s">
        <v>22</v>
      </c>
      <c r="BV3" s="8"/>
      <c r="BW3" s="9" t="s">
        <v>0</v>
      </c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</row>
    <row r="4" spans="1:95" s="50" customFormat="1" ht="17.25" customHeight="1">
      <c r="A4" s="13" t="s">
        <v>1</v>
      </c>
      <c r="B4" s="14"/>
      <c r="C4" s="129"/>
      <c r="D4" s="132"/>
      <c r="E4" s="15"/>
      <c r="F4" s="16"/>
      <c r="G4" s="17"/>
      <c r="H4" s="16"/>
      <c r="I4" s="17"/>
      <c r="J4" s="16"/>
      <c r="K4" s="17"/>
      <c r="L4" s="16"/>
      <c r="M4" s="17"/>
      <c r="N4" s="16"/>
      <c r="O4" s="16"/>
      <c r="P4" s="18"/>
      <c r="Q4" s="126"/>
      <c r="R4" s="127"/>
      <c r="S4" s="126"/>
      <c r="T4" s="127"/>
      <c r="U4" s="126"/>
      <c r="V4" s="127"/>
      <c r="W4" s="126"/>
      <c r="X4" s="127"/>
      <c r="Y4" s="135"/>
      <c r="Z4" s="21" t="s">
        <v>34</v>
      </c>
      <c r="AA4" s="22" t="s">
        <v>1</v>
      </c>
      <c r="AB4" s="13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11"/>
      <c r="AS4" s="111"/>
      <c r="AT4" s="100"/>
      <c r="AU4" s="100"/>
      <c r="AW4" s="13" t="s">
        <v>1</v>
      </c>
      <c r="AX4" s="14"/>
      <c r="AY4" s="129"/>
      <c r="AZ4" s="143"/>
      <c r="BA4" s="15"/>
      <c r="BB4" s="16"/>
      <c r="BC4" s="17"/>
      <c r="BD4" s="16"/>
      <c r="BE4" s="17"/>
      <c r="BF4" s="16"/>
      <c r="BG4" s="17"/>
      <c r="BH4" s="16"/>
      <c r="BI4" s="17"/>
      <c r="BJ4" s="16"/>
      <c r="BK4" s="16"/>
      <c r="BL4" s="18"/>
      <c r="BM4" s="126"/>
      <c r="BN4" s="127"/>
      <c r="BO4" s="126"/>
      <c r="BP4" s="127"/>
      <c r="BQ4" s="126"/>
      <c r="BR4" s="127"/>
      <c r="BS4" s="126"/>
      <c r="BT4" s="127"/>
      <c r="BU4" s="135"/>
      <c r="BV4" s="21" t="s">
        <v>34</v>
      </c>
      <c r="BW4" s="22" t="s">
        <v>1</v>
      </c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</row>
    <row r="5" spans="1:95" s="50" customFormat="1" ht="17.25" customHeight="1">
      <c r="A5" s="13" t="s">
        <v>2</v>
      </c>
      <c r="B5" s="13" t="s">
        <v>10</v>
      </c>
      <c r="C5" s="129"/>
      <c r="D5" s="132"/>
      <c r="E5" s="19" t="s">
        <v>18</v>
      </c>
      <c r="F5" s="26"/>
      <c r="G5" s="19" t="s">
        <v>19</v>
      </c>
      <c r="H5" s="26"/>
      <c r="I5" s="19" t="s">
        <v>20</v>
      </c>
      <c r="J5" s="26"/>
      <c r="K5" s="6" t="s">
        <v>21</v>
      </c>
      <c r="L5" s="12"/>
      <c r="M5" s="6" t="s">
        <v>11</v>
      </c>
      <c r="N5" s="12"/>
      <c r="O5" s="27" t="s">
        <v>35</v>
      </c>
      <c r="P5" s="7"/>
      <c r="Q5" s="126"/>
      <c r="R5" s="127"/>
      <c r="S5" s="126"/>
      <c r="T5" s="127"/>
      <c r="U5" s="126"/>
      <c r="V5" s="127"/>
      <c r="W5" s="126"/>
      <c r="X5" s="127"/>
      <c r="Y5" s="135"/>
      <c r="Z5" s="20" t="s">
        <v>104</v>
      </c>
      <c r="AA5" s="22" t="s">
        <v>2</v>
      </c>
      <c r="AB5" s="13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11"/>
      <c r="AS5" s="111"/>
      <c r="AT5" s="100"/>
      <c r="AU5" s="100"/>
      <c r="AW5" s="13" t="s">
        <v>2</v>
      </c>
      <c r="AX5" s="13" t="s">
        <v>10</v>
      </c>
      <c r="AY5" s="129"/>
      <c r="AZ5" s="143"/>
      <c r="BA5" s="19" t="s">
        <v>18</v>
      </c>
      <c r="BB5" s="26"/>
      <c r="BC5" s="19" t="s">
        <v>19</v>
      </c>
      <c r="BD5" s="26"/>
      <c r="BE5" s="19" t="s">
        <v>20</v>
      </c>
      <c r="BF5" s="26"/>
      <c r="BG5" s="6" t="s">
        <v>21</v>
      </c>
      <c r="BH5" s="12"/>
      <c r="BI5" s="6" t="s">
        <v>11</v>
      </c>
      <c r="BJ5" s="12"/>
      <c r="BK5" s="27" t="s">
        <v>35</v>
      </c>
      <c r="BL5" s="7"/>
      <c r="BM5" s="126"/>
      <c r="BN5" s="127"/>
      <c r="BO5" s="126"/>
      <c r="BP5" s="127"/>
      <c r="BQ5" s="126"/>
      <c r="BR5" s="127"/>
      <c r="BS5" s="126"/>
      <c r="BT5" s="127"/>
      <c r="BU5" s="135"/>
      <c r="BV5" s="20" t="s">
        <v>104</v>
      </c>
      <c r="BW5" s="22" t="s">
        <v>2</v>
      </c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</row>
    <row r="6" spans="1:95" s="50" customFormat="1" ht="17.25" customHeight="1">
      <c r="A6" s="13" t="s">
        <v>3</v>
      </c>
      <c r="B6" s="14"/>
      <c r="C6" s="129"/>
      <c r="D6" s="132"/>
      <c r="E6" s="15"/>
      <c r="F6" s="16"/>
      <c r="G6" s="15"/>
      <c r="H6" s="16"/>
      <c r="I6" s="15"/>
      <c r="J6" s="16"/>
      <c r="K6" s="15"/>
      <c r="L6" s="31"/>
      <c r="M6" s="15"/>
      <c r="N6" s="31"/>
      <c r="O6" s="11" t="s">
        <v>36</v>
      </c>
      <c r="P6" s="32"/>
      <c r="Q6" s="126"/>
      <c r="R6" s="127"/>
      <c r="S6" s="126"/>
      <c r="T6" s="127"/>
      <c r="U6" s="126"/>
      <c r="V6" s="127"/>
      <c r="W6" s="126"/>
      <c r="X6" s="127"/>
      <c r="Y6" s="135"/>
      <c r="Z6" s="25"/>
      <c r="AA6" s="22" t="s">
        <v>3</v>
      </c>
      <c r="AB6" s="13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11"/>
      <c r="AS6" s="111"/>
      <c r="AT6" s="100"/>
      <c r="AU6" s="100"/>
      <c r="AW6" s="13" t="s">
        <v>3</v>
      </c>
      <c r="AX6" s="14"/>
      <c r="AY6" s="129"/>
      <c r="AZ6" s="143"/>
      <c r="BA6" s="15"/>
      <c r="BB6" s="16"/>
      <c r="BC6" s="15"/>
      <c r="BD6" s="16"/>
      <c r="BE6" s="15"/>
      <c r="BF6" s="16"/>
      <c r="BG6" s="15"/>
      <c r="BH6" s="31"/>
      <c r="BI6" s="15"/>
      <c r="BJ6" s="31"/>
      <c r="BK6" s="11" t="s">
        <v>36</v>
      </c>
      <c r="BL6" s="32"/>
      <c r="BM6" s="126"/>
      <c r="BN6" s="127"/>
      <c r="BO6" s="126"/>
      <c r="BP6" s="127"/>
      <c r="BQ6" s="126"/>
      <c r="BR6" s="127"/>
      <c r="BS6" s="126"/>
      <c r="BT6" s="127"/>
      <c r="BU6" s="135"/>
      <c r="BV6" s="25"/>
      <c r="BW6" s="22" t="s">
        <v>3</v>
      </c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</row>
    <row r="7" spans="1:95" s="50" customFormat="1" ht="17.25" customHeight="1">
      <c r="A7" s="119" t="s">
        <v>4</v>
      </c>
      <c r="B7" s="23"/>
      <c r="C7" s="130"/>
      <c r="D7" s="133"/>
      <c r="E7" s="36" t="s">
        <v>28</v>
      </c>
      <c r="F7" s="119" t="s">
        <v>29</v>
      </c>
      <c r="G7" s="36" t="s">
        <v>28</v>
      </c>
      <c r="H7" s="119" t="s">
        <v>29</v>
      </c>
      <c r="I7" s="36" t="s">
        <v>28</v>
      </c>
      <c r="J7" s="119" t="s">
        <v>29</v>
      </c>
      <c r="K7" s="36" t="s">
        <v>28</v>
      </c>
      <c r="L7" s="30" t="s">
        <v>29</v>
      </c>
      <c r="M7" s="37" t="s">
        <v>28</v>
      </c>
      <c r="N7" s="123" t="s">
        <v>29</v>
      </c>
      <c r="O7" s="30" t="s">
        <v>37</v>
      </c>
      <c r="P7" s="38"/>
      <c r="Q7" s="39" t="s">
        <v>38</v>
      </c>
      <c r="R7" s="40"/>
      <c r="S7" s="37" t="s">
        <v>38</v>
      </c>
      <c r="T7" s="40"/>
      <c r="U7" s="37" t="s">
        <v>38</v>
      </c>
      <c r="V7" s="40"/>
      <c r="W7" s="37" t="s">
        <v>38</v>
      </c>
      <c r="X7" s="40"/>
      <c r="Y7" s="15"/>
      <c r="Z7" s="15"/>
      <c r="AA7" s="30" t="s">
        <v>4</v>
      </c>
      <c r="AB7" s="13"/>
      <c r="AC7" s="93" t="s">
        <v>116</v>
      </c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7"/>
      <c r="AS7" s="97"/>
      <c r="AT7" s="94"/>
      <c r="AU7" s="94"/>
      <c r="AW7" s="119" t="s">
        <v>4</v>
      </c>
      <c r="AX7" s="23"/>
      <c r="AY7" s="130"/>
      <c r="AZ7" s="144"/>
      <c r="BA7" s="36" t="s">
        <v>28</v>
      </c>
      <c r="BB7" s="119" t="s">
        <v>29</v>
      </c>
      <c r="BC7" s="36" t="s">
        <v>28</v>
      </c>
      <c r="BD7" s="119" t="s">
        <v>29</v>
      </c>
      <c r="BE7" s="36" t="s">
        <v>28</v>
      </c>
      <c r="BF7" s="119" t="s">
        <v>29</v>
      </c>
      <c r="BG7" s="36" t="s">
        <v>28</v>
      </c>
      <c r="BH7" s="30" t="s">
        <v>29</v>
      </c>
      <c r="BI7" s="37" t="s">
        <v>28</v>
      </c>
      <c r="BJ7" s="123" t="s">
        <v>29</v>
      </c>
      <c r="BK7" s="30" t="s">
        <v>37</v>
      </c>
      <c r="BL7" s="38"/>
      <c r="BM7" s="39" t="s">
        <v>38</v>
      </c>
      <c r="BN7" s="40"/>
      <c r="BO7" s="37" t="s">
        <v>38</v>
      </c>
      <c r="BP7" s="40"/>
      <c r="BQ7" s="37" t="s">
        <v>38</v>
      </c>
      <c r="BR7" s="40"/>
      <c r="BS7" s="37" t="s">
        <v>38</v>
      </c>
      <c r="BT7" s="40"/>
      <c r="BU7" s="15"/>
      <c r="BV7" s="15"/>
      <c r="BW7" s="30" t="s">
        <v>4</v>
      </c>
      <c r="BY7" s="93" t="s">
        <v>118</v>
      </c>
      <c r="BZ7" s="101"/>
      <c r="CA7" s="101"/>
      <c r="CB7" s="101"/>
      <c r="CC7" s="101"/>
      <c r="CD7" s="102"/>
      <c r="CE7" s="102"/>
      <c r="CF7" s="10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</row>
    <row r="8" spans="1:95" s="50" customFormat="1" ht="17.25" customHeight="1">
      <c r="A8" s="42"/>
      <c r="B8" s="14"/>
      <c r="C8" s="14"/>
      <c r="D8" s="14"/>
      <c r="E8" s="43" t="s">
        <v>27</v>
      </c>
      <c r="F8" s="44" t="s">
        <v>13</v>
      </c>
      <c r="G8" s="43" t="s">
        <v>27</v>
      </c>
      <c r="H8" s="44" t="s">
        <v>13</v>
      </c>
      <c r="I8" s="43" t="s">
        <v>27</v>
      </c>
      <c r="J8" s="44" t="s">
        <v>13</v>
      </c>
      <c r="K8" s="43" t="s">
        <v>27</v>
      </c>
      <c r="L8" s="45" t="s">
        <v>13</v>
      </c>
      <c r="M8" s="46" t="s">
        <v>27</v>
      </c>
      <c r="N8" s="45" t="s">
        <v>13</v>
      </c>
      <c r="O8" s="44" t="s">
        <v>39</v>
      </c>
      <c r="P8" s="43" t="s">
        <v>27</v>
      </c>
      <c r="Q8" s="43" t="s">
        <v>39</v>
      </c>
      <c r="R8" s="43" t="s">
        <v>27</v>
      </c>
      <c r="S8" s="43" t="s">
        <v>39</v>
      </c>
      <c r="T8" s="43" t="s">
        <v>27</v>
      </c>
      <c r="U8" s="43" t="s">
        <v>38</v>
      </c>
      <c r="V8" s="43" t="s">
        <v>27</v>
      </c>
      <c r="W8" s="43" t="s">
        <v>38</v>
      </c>
      <c r="X8" s="43" t="s">
        <v>27</v>
      </c>
      <c r="Y8" s="43" t="s">
        <v>27</v>
      </c>
      <c r="Z8" s="43" t="s">
        <v>27</v>
      </c>
      <c r="AA8" s="47"/>
      <c r="AB8" s="42"/>
      <c r="AC8" s="94"/>
      <c r="AD8" s="94"/>
      <c r="AE8" s="94"/>
      <c r="AF8" s="94"/>
      <c r="AG8" s="94"/>
      <c r="AH8" s="94"/>
      <c r="AI8" s="94"/>
      <c r="AJ8" s="3"/>
      <c r="AK8" s="3"/>
      <c r="AL8" s="3"/>
      <c r="AM8" s="3"/>
      <c r="AN8" s="3"/>
      <c r="AO8" s="3"/>
      <c r="AP8" s="3"/>
      <c r="AQ8" s="3"/>
      <c r="AR8" s="4"/>
      <c r="AS8" s="4"/>
      <c r="AT8" s="3"/>
      <c r="AU8" s="3"/>
      <c r="AW8" s="42"/>
      <c r="AX8" s="14"/>
      <c r="AY8" s="25"/>
      <c r="AZ8" s="25"/>
      <c r="BA8" s="43" t="s">
        <v>27</v>
      </c>
      <c r="BB8" s="44" t="s">
        <v>13</v>
      </c>
      <c r="BC8" s="43" t="s">
        <v>27</v>
      </c>
      <c r="BD8" s="44" t="s">
        <v>13</v>
      </c>
      <c r="BE8" s="43" t="s">
        <v>27</v>
      </c>
      <c r="BF8" s="44" t="s">
        <v>13</v>
      </c>
      <c r="BG8" s="46" t="s">
        <v>27</v>
      </c>
      <c r="BH8" s="45" t="s">
        <v>13</v>
      </c>
      <c r="BI8" s="45" t="s">
        <v>27</v>
      </c>
      <c r="BJ8" s="45" t="s">
        <v>13</v>
      </c>
      <c r="BK8" s="44" t="s">
        <v>39</v>
      </c>
      <c r="BL8" s="43" t="s">
        <v>27</v>
      </c>
      <c r="BM8" s="43" t="s">
        <v>39</v>
      </c>
      <c r="BN8" s="43" t="s">
        <v>27</v>
      </c>
      <c r="BO8" s="43" t="s">
        <v>39</v>
      </c>
      <c r="BP8" s="43" t="s">
        <v>27</v>
      </c>
      <c r="BQ8" s="43" t="s">
        <v>40</v>
      </c>
      <c r="BR8" s="43" t="s">
        <v>27</v>
      </c>
      <c r="BS8" s="43" t="s">
        <v>38</v>
      </c>
      <c r="BT8" s="43" t="s">
        <v>27</v>
      </c>
      <c r="BU8" s="43" t="s">
        <v>27</v>
      </c>
      <c r="BV8" s="43" t="s">
        <v>27</v>
      </c>
      <c r="BW8" s="47"/>
      <c r="BY8" s="101"/>
      <c r="BZ8" s="101"/>
      <c r="CA8" s="101"/>
      <c r="CB8" s="101"/>
      <c r="CC8" s="101"/>
      <c r="CD8" s="102"/>
      <c r="CE8" s="102"/>
      <c r="CF8" s="10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</row>
    <row r="9" spans="1:95" s="50" customFormat="1" ht="17.25" customHeight="1">
      <c r="A9" s="42"/>
      <c r="B9" s="14"/>
      <c r="C9" s="13" t="s">
        <v>30</v>
      </c>
      <c r="D9" s="14"/>
      <c r="E9" s="69">
        <f>SUM(E13:E52)-E10-E11</f>
        <v>2215300</v>
      </c>
      <c r="F9" s="70">
        <f>E9/P9*100</f>
        <v>49.326247940935865</v>
      </c>
      <c r="G9" s="69">
        <f>SUM(G13:G52)</f>
        <v>295337</v>
      </c>
      <c r="H9" s="70">
        <f>G9/P9*100</f>
        <v>6.5760240545895261</v>
      </c>
      <c r="I9" s="69">
        <f>SUM(I13:I52)-I10-I11</f>
        <v>1257388</v>
      </c>
      <c r="J9" s="70">
        <f>I9/P9*100</f>
        <v>27.997215838016281</v>
      </c>
      <c r="K9" s="69">
        <f>SUM(K13:K52)-K10</f>
        <v>723093</v>
      </c>
      <c r="L9" s="71">
        <f>K9/P9*100</f>
        <v>16.10051216645833</v>
      </c>
      <c r="M9" s="122" t="s">
        <v>45</v>
      </c>
      <c r="N9" s="22" t="s">
        <v>45</v>
      </c>
      <c r="O9" s="69">
        <f>SUM(O13:O52)-O10-O11</f>
        <v>96035</v>
      </c>
      <c r="P9" s="69">
        <f>SUM(P13:P52)-P10-P11</f>
        <v>4491118</v>
      </c>
      <c r="Q9" s="69">
        <f>SUM(Q13:Q52)-Q10-Q11</f>
        <v>3</v>
      </c>
      <c r="R9" s="69">
        <f t="shared" ref="R9:Z9" si="0">SUM(R13:R52)-R10-R11</f>
        <v>161</v>
      </c>
      <c r="S9" s="69">
        <f t="shared" si="0"/>
        <v>409</v>
      </c>
      <c r="T9" s="69">
        <f t="shared" si="0"/>
        <v>2070</v>
      </c>
      <c r="U9" s="69">
        <f t="shared" si="0"/>
        <v>56030</v>
      </c>
      <c r="V9" s="69">
        <f t="shared" si="0"/>
        <v>567029</v>
      </c>
      <c r="W9" s="69">
        <f t="shared" si="0"/>
        <v>2087</v>
      </c>
      <c r="X9" s="69">
        <f t="shared" si="0"/>
        <v>295083</v>
      </c>
      <c r="Y9" s="69">
        <f t="shared" si="0"/>
        <v>-201964</v>
      </c>
      <c r="Z9" s="69">
        <f t="shared" si="0"/>
        <v>3425059</v>
      </c>
      <c r="AA9" s="47"/>
      <c r="AB9" s="42"/>
      <c r="AC9" s="116" t="s">
        <v>8</v>
      </c>
      <c r="AD9" s="10" t="s">
        <v>5</v>
      </c>
      <c r="AE9" s="136" t="s">
        <v>14</v>
      </c>
      <c r="AF9" s="137"/>
      <c r="AG9" s="137"/>
      <c r="AH9" s="137"/>
      <c r="AI9" s="138"/>
      <c r="AJ9" s="11"/>
      <c r="AK9" s="145" t="s">
        <v>112</v>
      </c>
      <c r="AL9" s="145"/>
      <c r="AM9" s="136" t="s">
        <v>15</v>
      </c>
      <c r="AN9" s="137"/>
      <c r="AO9" s="137"/>
      <c r="AP9" s="137"/>
      <c r="AQ9" s="138"/>
      <c r="AR9" s="136" t="s">
        <v>16</v>
      </c>
      <c r="AS9" s="137"/>
      <c r="AT9" s="138"/>
      <c r="AU9" s="9" t="s">
        <v>8</v>
      </c>
      <c r="AW9" s="42"/>
      <c r="AX9" s="14"/>
      <c r="AY9" s="20" t="s">
        <v>30</v>
      </c>
      <c r="AZ9" s="25"/>
      <c r="BA9" s="69">
        <f>SUM(BA13:BA52)-BA10-BA11</f>
        <v>48113</v>
      </c>
      <c r="BB9" s="70">
        <f>BA9/BL9*100</f>
        <v>42.637115284067242</v>
      </c>
      <c r="BC9" s="69">
        <f>SUM(BC13:BC52)</f>
        <v>10354</v>
      </c>
      <c r="BD9" s="70">
        <f>BC9/BL9*100</f>
        <v>9.1755802309403336</v>
      </c>
      <c r="BE9" s="69">
        <f>SUM(BE13:BE52)-BE10-BE11</f>
        <v>37167</v>
      </c>
      <c r="BF9" s="70">
        <f>BE9/BL9*100</f>
        <v>32.936912347243513</v>
      </c>
      <c r="BG9" s="69">
        <f>SUM(BG13:BG52)-BG10</f>
        <v>17209</v>
      </c>
      <c r="BH9" s="71">
        <f>BG9/BL9*100</f>
        <v>15.250392137748909</v>
      </c>
      <c r="BI9" s="22" t="s">
        <v>45</v>
      </c>
      <c r="BJ9" s="22" t="s">
        <v>45</v>
      </c>
      <c r="BK9" s="69">
        <f>SUM(BK13:BK52)-BK10-BK11</f>
        <v>2572</v>
      </c>
      <c r="BL9" s="69">
        <f t="shared" ref="BL9:BV9" si="1">SUM(BL13:BL52)-BL10-BL11</f>
        <v>112843</v>
      </c>
      <c r="BM9" s="69">
        <f t="shared" si="1"/>
        <v>0</v>
      </c>
      <c r="BN9" s="69">
        <f t="shared" si="1"/>
        <v>0</v>
      </c>
      <c r="BO9" s="69">
        <f t="shared" si="1"/>
        <v>5</v>
      </c>
      <c r="BP9" s="69">
        <f t="shared" si="1"/>
        <v>13</v>
      </c>
      <c r="BQ9" s="69">
        <f t="shared" si="1"/>
        <v>1573</v>
      </c>
      <c r="BR9" s="69">
        <f t="shared" si="1"/>
        <v>16305</v>
      </c>
      <c r="BS9" s="69">
        <f t="shared" si="1"/>
        <v>35</v>
      </c>
      <c r="BT9" s="69">
        <f t="shared" si="1"/>
        <v>1880</v>
      </c>
      <c r="BU9" s="69">
        <f t="shared" si="1"/>
        <v>-16065</v>
      </c>
      <c r="BV9" s="69">
        <f t="shared" si="1"/>
        <v>79174</v>
      </c>
      <c r="BW9" s="47"/>
      <c r="BY9" s="116" t="s">
        <v>8</v>
      </c>
      <c r="BZ9" s="10" t="s">
        <v>5</v>
      </c>
      <c r="CA9" s="136" t="s">
        <v>14</v>
      </c>
      <c r="CB9" s="137"/>
      <c r="CC9" s="137"/>
      <c r="CD9" s="137"/>
      <c r="CE9" s="138"/>
      <c r="CF9" s="11"/>
      <c r="CG9" s="145" t="s">
        <v>112</v>
      </c>
      <c r="CH9" s="145"/>
      <c r="CI9" s="136" t="s">
        <v>15</v>
      </c>
      <c r="CJ9" s="137"/>
      <c r="CK9" s="137"/>
      <c r="CL9" s="137"/>
      <c r="CM9" s="138"/>
      <c r="CN9" s="136" t="s">
        <v>16</v>
      </c>
      <c r="CO9" s="137"/>
      <c r="CP9" s="138"/>
      <c r="CQ9" s="9" t="s">
        <v>8</v>
      </c>
    </row>
    <row r="10" spans="1:95" s="50" customFormat="1" ht="17.25" customHeight="1">
      <c r="A10" s="42"/>
      <c r="B10" s="14"/>
      <c r="C10" s="13" t="s">
        <v>31</v>
      </c>
      <c r="D10" s="14"/>
      <c r="E10" s="69">
        <f>E13+E14+E15+E20+E27</f>
        <v>2397619</v>
      </c>
      <c r="F10" s="70">
        <f>E10/P10*100</f>
        <v>50.711898377342102</v>
      </c>
      <c r="G10" s="20" t="s">
        <v>45</v>
      </c>
      <c r="H10" s="13" t="s">
        <v>45</v>
      </c>
      <c r="I10" s="69">
        <f>I13+I14+I15+I20+I27</f>
        <v>1389662</v>
      </c>
      <c r="J10" s="70">
        <f>I10/P10*100</f>
        <v>29.392659185155761</v>
      </c>
      <c r="K10" s="69">
        <f>K13+K14+K15+K20+K27</f>
        <v>940641</v>
      </c>
      <c r="L10" s="71">
        <f>K10/P10*100</f>
        <v>19.89544243750214</v>
      </c>
      <c r="M10" s="122" t="s">
        <v>45</v>
      </c>
      <c r="N10" s="22" t="s">
        <v>45</v>
      </c>
      <c r="O10" s="69">
        <f>O13+O14+O15+O20+O27</f>
        <v>121675</v>
      </c>
      <c r="P10" s="69">
        <f>P13+P14+P15+P20+P27</f>
        <v>4727922</v>
      </c>
      <c r="Q10" s="69">
        <f t="shared" ref="Q10:Z10" si="2">Q13+Q14+Q15+Q20+Q27</f>
        <v>45</v>
      </c>
      <c r="R10" s="69">
        <f t="shared" si="2"/>
        <v>907</v>
      </c>
      <c r="S10" s="69">
        <f t="shared" si="2"/>
        <v>591</v>
      </c>
      <c r="T10" s="69">
        <f t="shared" si="2"/>
        <v>7441</v>
      </c>
      <c r="U10" s="69">
        <f t="shared" si="2"/>
        <v>76267</v>
      </c>
      <c r="V10" s="69">
        <f t="shared" si="2"/>
        <v>770677</v>
      </c>
      <c r="W10" s="69">
        <f t="shared" si="2"/>
        <v>1765</v>
      </c>
      <c r="X10" s="69">
        <f t="shared" si="2"/>
        <v>226921</v>
      </c>
      <c r="Y10" s="69">
        <f>Y13+Y14+Y15+Y20+Y27</f>
        <v>-153131</v>
      </c>
      <c r="Z10" s="69">
        <f t="shared" si="2"/>
        <v>3568845</v>
      </c>
      <c r="AA10" s="47"/>
      <c r="AB10" s="42"/>
      <c r="AC10" s="13" t="s">
        <v>9</v>
      </c>
      <c r="AD10" s="13" t="s">
        <v>10</v>
      </c>
      <c r="AE10" s="139"/>
      <c r="AF10" s="140"/>
      <c r="AG10" s="140"/>
      <c r="AH10" s="140"/>
      <c r="AI10" s="141"/>
      <c r="AJ10" s="22" t="s">
        <v>17</v>
      </c>
      <c r="AK10" s="145"/>
      <c r="AL10" s="145"/>
      <c r="AM10" s="139"/>
      <c r="AN10" s="140"/>
      <c r="AO10" s="140"/>
      <c r="AP10" s="140"/>
      <c r="AQ10" s="141"/>
      <c r="AR10" s="139"/>
      <c r="AS10" s="140"/>
      <c r="AT10" s="141"/>
      <c r="AU10" s="22" t="s">
        <v>9</v>
      </c>
      <c r="AW10" s="42"/>
      <c r="AX10" s="14"/>
      <c r="AY10" s="20" t="s">
        <v>31</v>
      </c>
      <c r="AZ10" s="25"/>
      <c r="BA10" s="69">
        <f>BA13+BA14+BA15+BA20+BA27</f>
        <v>96401</v>
      </c>
      <c r="BB10" s="70">
        <f>BA10/BL10*100</f>
        <v>52.506563252323012</v>
      </c>
      <c r="BC10" s="20" t="s">
        <v>45</v>
      </c>
      <c r="BD10" s="13" t="s">
        <v>45</v>
      </c>
      <c r="BE10" s="69">
        <f>BE13+BE14+BE15+BE20+BE27</f>
        <v>55778</v>
      </c>
      <c r="BF10" s="70">
        <f>BE10/BL10*100</f>
        <v>30.380505234261811</v>
      </c>
      <c r="BG10" s="69">
        <f>BG13+BG14+BG15+BG20+BG27</f>
        <v>31419</v>
      </c>
      <c r="BH10" s="71">
        <f>BG10/BL10*100</f>
        <v>17.112931513415177</v>
      </c>
      <c r="BI10" s="22" t="s">
        <v>45</v>
      </c>
      <c r="BJ10" s="22" t="s">
        <v>45</v>
      </c>
      <c r="BK10" s="69">
        <f>BK13+BK14+BK15+BK20+BK27</f>
        <v>5375</v>
      </c>
      <c r="BL10" s="69">
        <f>BL13+BL14+BL15+BL20+BL27</f>
        <v>183598</v>
      </c>
      <c r="BM10" s="69">
        <f t="shared" ref="BM10:BT10" si="3">BM13+BM14+BM15+BM20+BM27</f>
        <v>0</v>
      </c>
      <c r="BN10" s="69">
        <f t="shared" si="3"/>
        <v>0</v>
      </c>
      <c r="BO10" s="69">
        <f t="shared" si="3"/>
        <v>21</v>
      </c>
      <c r="BP10" s="69">
        <f t="shared" si="3"/>
        <v>218</v>
      </c>
      <c r="BQ10" s="69">
        <f t="shared" si="3"/>
        <v>3371</v>
      </c>
      <c r="BR10" s="69">
        <f t="shared" si="3"/>
        <v>27162</v>
      </c>
      <c r="BS10" s="69">
        <f t="shared" si="3"/>
        <v>41</v>
      </c>
      <c r="BT10" s="69">
        <f t="shared" si="3"/>
        <v>29396</v>
      </c>
      <c r="BU10" s="69">
        <f>BU13+BU14+BU15+BU20+BU27</f>
        <v>-10819</v>
      </c>
      <c r="BV10" s="69">
        <f>BV13+BV14+BV15+BV20+BV27</f>
        <v>122459</v>
      </c>
      <c r="BW10" s="47"/>
      <c r="BY10" s="58" t="s">
        <v>103</v>
      </c>
      <c r="BZ10" s="13" t="s">
        <v>10</v>
      </c>
      <c r="CA10" s="139"/>
      <c r="CB10" s="140"/>
      <c r="CC10" s="140"/>
      <c r="CD10" s="140"/>
      <c r="CE10" s="141"/>
      <c r="CF10" s="22" t="s">
        <v>17</v>
      </c>
      <c r="CG10" s="145"/>
      <c r="CH10" s="145"/>
      <c r="CI10" s="139"/>
      <c r="CJ10" s="140"/>
      <c r="CK10" s="140"/>
      <c r="CL10" s="140"/>
      <c r="CM10" s="141"/>
      <c r="CN10" s="139"/>
      <c r="CO10" s="140"/>
      <c r="CP10" s="141"/>
      <c r="CQ10" s="22" t="s">
        <v>9</v>
      </c>
    </row>
    <row r="11" spans="1:95" s="50" customFormat="1" ht="17.25" customHeight="1">
      <c r="A11" s="42"/>
      <c r="B11" s="14"/>
      <c r="C11" s="13" t="s">
        <v>32</v>
      </c>
      <c r="D11" s="14"/>
      <c r="E11" s="69">
        <f>E39+E41+E42</f>
        <v>45318</v>
      </c>
      <c r="F11" s="70">
        <f>E11/P11*100</f>
        <v>56.432351659298917</v>
      </c>
      <c r="G11" s="20" t="s">
        <v>45</v>
      </c>
      <c r="H11" s="13" t="s">
        <v>45</v>
      </c>
      <c r="I11" s="69">
        <f>I39+I41+I42</f>
        <v>34987</v>
      </c>
      <c r="J11" s="70">
        <f>I11/P11*100</f>
        <v>43.567648340701076</v>
      </c>
      <c r="K11" s="20" t="s">
        <v>45</v>
      </c>
      <c r="L11" s="22" t="s">
        <v>45</v>
      </c>
      <c r="M11" s="122" t="s">
        <v>45</v>
      </c>
      <c r="N11" s="22" t="s">
        <v>45</v>
      </c>
      <c r="O11" s="69">
        <f t="shared" ref="O11:Z11" si="4">O39+O41+O42</f>
        <v>2078</v>
      </c>
      <c r="P11" s="69">
        <f t="shared" si="4"/>
        <v>80305</v>
      </c>
      <c r="Q11" s="69">
        <f t="shared" si="4"/>
        <v>0</v>
      </c>
      <c r="R11" s="69">
        <f t="shared" si="4"/>
        <v>0</v>
      </c>
      <c r="S11" s="69">
        <f t="shared" si="4"/>
        <v>0</v>
      </c>
      <c r="T11" s="69">
        <f t="shared" si="4"/>
        <v>0</v>
      </c>
      <c r="U11" s="69">
        <f t="shared" si="4"/>
        <v>1265</v>
      </c>
      <c r="V11" s="69">
        <f t="shared" si="4"/>
        <v>10627</v>
      </c>
      <c r="W11" s="69">
        <f t="shared" si="4"/>
        <v>38</v>
      </c>
      <c r="X11" s="69">
        <f t="shared" si="4"/>
        <v>3971</v>
      </c>
      <c r="Y11" s="69">
        <f>Y39+Y41+Y42</f>
        <v>-3107</v>
      </c>
      <c r="Z11" s="69">
        <f t="shared" si="4"/>
        <v>62600</v>
      </c>
      <c r="AA11" s="47"/>
      <c r="AB11" s="42"/>
      <c r="AC11" s="119" t="s">
        <v>12</v>
      </c>
      <c r="AD11" s="28" t="s">
        <v>5</v>
      </c>
      <c r="AE11" s="119" t="s">
        <v>23</v>
      </c>
      <c r="AF11" s="119" t="s">
        <v>24</v>
      </c>
      <c r="AG11" s="119" t="s">
        <v>25</v>
      </c>
      <c r="AH11" s="59" t="s">
        <v>26</v>
      </c>
      <c r="AI11" s="123" t="s">
        <v>7</v>
      </c>
      <c r="AJ11" s="29"/>
      <c r="AK11" s="123" t="s">
        <v>113</v>
      </c>
      <c r="AL11" s="123" t="s">
        <v>114</v>
      </c>
      <c r="AM11" s="119" t="s">
        <v>105</v>
      </c>
      <c r="AN11" s="119" t="s">
        <v>106</v>
      </c>
      <c r="AO11" s="119" t="s">
        <v>107</v>
      </c>
      <c r="AP11" s="119" t="s">
        <v>108</v>
      </c>
      <c r="AQ11" s="119" t="s">
        <v>109</v>
      </c>
      <c r="AR11" s="119" t="s">
        <v>105</v>
      </c>
      <c r="AS11" s="119" t="s">
        <v>106</v>
      </c>
      <c r="AT11" s="30" t="s">
        <v>107</v>
      </c>
      <c r="AU11" s="30" t="s">
        <v>12</v>
      </c>
      <c r="AW11" s="42"/>
      <c r="AX11" s="14"/>
      <c r="AY11" s="20" t="s">
        <v>32</v>
      </c>
      <c r="AZ11" s="25"/>
      <c r="BA11" s="69">
        <f>BA39+BA41+BA42</f>
        <v>921</v>
      </c>
      <c r="BB11" s="70">
        <f>BA11/BL11*100</f>
        <v>50.081566068515492</v>
      </c>
      <c r="BC11" s="20" t="s">
        <v>45</v>
      </c>
      <c r="BD11" s="13" t="s">
        <v>45</v>
      </c>
      <c r="BE11" s="69">
        <f>BE39+BE41+BE42</f>
        <v>918</v>
      </c>
      <c r="BF11" s="70">
        <f>BE11/BL11*100</f>
        <v>49.9184339314845</v>
      </c>
      <c r="BG11" s="122" t="s">
        <v>45</v>
      </c>
      <c r="BH11" s="22" t="s">
        <v>45</v>
      </c>
      <c r="BI11" s="22" t="s">
        <v>45</v>
      </c>
      <c r="BJ11" s="22" t="s">
        <v>45</v>
      </c>
      <c r="BK11" s="69">
        <f t="shared" ref="BK11:BV11" si="5">BK39+BK41+BK42</f>
        <v>59</v>
      </c>
      <c r="BL11" s="69">
        <f t="shared" si="5"/>
        <v>1839</v>
      </c>
      <c r="BM11" s="69">
        <f t="shared" si="5"/>
        <v>0</v>
      </c>
      <c r="BN11" s="69">
        <f t="shared" si="5"/>
        <v>0</v>
      </c>
      <c r="BO11" s="69">
        <f t="shared" si="5"/>
        <v>0</v>
      </c>
      <c r="BP11" s="69">
        <f t="shared" si="5"/>
        <v>0</v>
      </c>
      <c r="BQ11" s="69">
        <f t="shared" si="5"/>
        <v>37</v>
      </c>
      <c r="BR11" s="69">
        <f t="shared" si="5"/>
        <v>248</v>
      </c>
      <c r="BS11" s="69">
        <f t="shared" si="5"/>
        <v>1</v>
      </c>
      <c r="BT11" s="69">
        <f t="shared" si="5"/>
        <v>3</v>
      </c>
      <c r="BU11" s="69">
        <f t="shared" si="5"/>
        <v>-319</v>
      </c>
      <c r="BV11" s="69">
        <f t="shared" si="5"/>
        <v>1269</v>
      </c>
      <c r="BW11" s="47"/>
      <c r="BY11" s="119" t="s">
        <v>12</v>
      </c>
      <c r="BZ11" s="28" t="s">
        <v>5</v>
      </c>
      <c r="CA11" s="119" t="s">
        <v>23</v>
      </c>
      <c r="CB11" s="119" t="s">
        <v>24</v>
      </c>
      <c r="CC11" s="119" t="s">
        <v>25</v>
      </c>
      <c r="CD11" s="119" t="s">
        <v>26</v>
      </c>
      <c r="CE11" s="119" t="s">
        <v>7</v>
      </c>
      <c r="CF11" s="29"/>
      <c r="CG11" s="123" t="s">
        <v>113</v>
      </c>
      <c r="CH11" s="123" t="s">
        <v>114</v>
      </c>
      <c r="CI11" s="119" t="s">
        <v>105</v>
      </c>
      <c r="CJ11" s="119" t="s">
        <v>106</v>
      </c>
      <c r="CK11" s="119" t="s">
        <v>107</v>
      </c>
      <c r="CL11" s="119" t="s">
        <v>108</v>
      </c>
      <c r="CM11" s="119" t="s">
        <v>109</v>
      </c>
      <c r="CN11" s="119" t="s">
        <v>105</v>
      </c>
      <c r="CO11" s="119" t="s">
        <v>106</v>
      </c>
      <c r="CP11" s="119" t="s">
        <v>107</v>
      </c>
      <c r="CQ11" s="30" t="s">
        <v>12</v>
      </c>
    </row>
    <row r="12" spans="1:95" s="50" customFormat="1" ht="17.25" customHeight="1">
      <c r="A12" s="24"/>
      <c r="B12" s="23"/>
      <c r="C12" s="119" t="s">
        <v>7</v>
      </c>
      <c r="D12" s="23"/>
      <c r="E12" s="36" t="s">
        <v>45</v>
      </c>
      <c r="F12" s="119" t="s">
        <v>45</v>
      </c>
      <c r="G12" s="36" t="s">
        <v>45</v>
      </c>
      <c r="H12" s="119" t="s">
        <v>45</v>
      </c>
      <c r="I12" s="36" t="s">
        <v>45</v>
      </c>
      <c r="J12" s="119" t="s">
        <v>45</v>
      </c>
      <c r="K12" s="36" t="s">
        <v>45</v>
      </c>
      <c r="L12" s="30" t="s">
        <v>45</v>
      </c>
      <c r="M12" s="72">
        <f>M53</f>
        <v>50868</v>
      </c>
      <c r="N12" s="73">
        <f>N53</f>
        <v>100</v>
      </c>
      <c r="O12" s="74">
        <f>O53</f>
        <v>491</v>
      </c>
      <c r="P12" s="75">
        <f>P53</f>
        <v>50868</v>
      </c>
      <c r="Q12" s="36" t="s">
        <v>45</v>
      </c>
      <c r="R12" s="36" t="s">
        <v>45</v>
      </c>
      <c r="S12" s="36" t="s">
        <v>45</v>
      </c>
      <c r="T12" s="36" t="s">
        <v>45</v>
      </c>
      <c r="U12" s="36" t="s">
        <v>45</v>
      </c>
      <c r="V12" s="36" t="s">
        <v>45</v>
      </c>
      <c r="W12" s="36" t="s">
        <v>45</v>
      </c>
      <c r="X12" s="36" t="s">
        <v>45</v>
      </c>
      <c r="Y12" s="75">
        <f>Y53</f>
        <v>-1758</v>
      </c>
      <c r="Z12" s="75">
        <f>Z53</f>
        <v>49110</v>
      </c>
      <c r="AA12" s="29"/>
      <c r="AB12" s="42"/>
      <c r="AC12" s="33"/>
      <c r="AD12" s="5"/>
      <c r="AE12" s="10" t="s">
        <v>13</v>
      </c>
      <c r="AF12" s="10" t="s">
        <v>13</v>
      </c>
      <c r="AG12" s="10" t="s">
        <v>6</v>
      </c>
      <c r="AH12" s="10" t="s">
        <v>6</v>
      </c>
      <c r="AI12" s="81" t="s">
        <v>6</v>
      </c>
      <c r="AJ12" s="34" t="s">
        <v>42</v>
      </c>
      <c r="AK12" s="34" t="s">
        <v>27</v>
      </c>
      <c r="AL12" s="10" t="s">
        <v>27</v>
      </c>
      <c r="AM12" s="5"/>
      <c r="AN12" s="5"/>
      <c r="AO12" s="5"/>
      <c r="AP12" s="5"/>
      <c r="AQ12" s="5"/>
      <c r="AR12" s="33"/>
      <c r="AS12" s="33"/>
      <c r="AT12" s="5"/>
      <c r="AU12" s="11"/>
      <c r="AW12" s="24"/>
      <c r="AX12" s="23"/>
      <c r="AY12" s="36" t="s">
        <v>7</v>
      </c>
      <c r="AZ12" s="15"/>
      <c r="BA12" s="36" t="s">
        <v>45</v>
      </c>
      <c r="BB12" s="119" t="s">
        <v>45</v>
      </c>
      <c r="BC12" s="36" t="s">
        <v>45</v>
      </c>
      <c r="BD12" s="119" t="s">
        <v>45</v>
      </c>
      <c r="BE12" s="36" t="s">
        <v>45</v>
      </c>
      <c r="BF12" s="119" t="s">
        <v>45</v>
      </c>
      <c r="BG12" s="48" t="s">
        <v>45</v>
      </c>
      <c r="BH12" s="30" t="s">
        <v>45</v>
      </c>
      <c r="BI12" s="30" t="s">
        <v>45</v>
      </c>
      <c r="BJ12" s="30" t="s">
        <v>45</v>
      </c>
      <c r="BK12" s="36" t="s">
        <v>45</v>
      </c>
      <c r="BL12" s="36" t="s">
        <v>45</v>
      </c>
      <c r="BM12" s="36" t="s">
        <v>45</v>
      </c>
      <c r="BN12" s="36" t="s">
        <v>45</v>
      </c>
      <c r="BO12" s="36" t="s">
        <v>45</v>
      </c>
      <c r="BP12" s="36" t="s">
        <v>45</v>
      </c>
      <c r="BQ12" s="36" t="s">
        <v>45</v>
      </c>
      <c r="BR12" s="36" t="s">
        <v>45</v>
      </c>
      <c r="BS12" s="48" t="s">
        <v>45</v>
      </c>
      <c r="BT12" s="48" t="s">
        <v>45</v>
      </c>
      <c r="BU12" s="36" t="s">
        <v>45</v>
      </c>
      <c r="BV12" s="36" t="s">
        <v>45</v>
      </c>
      <c r="BW12" s="29"/>
      <c r="BY12" s="33"/>
      <c r="BZ12" s="5"/>
      <c r="CA12" s="10" t="s">
        <v>13</v>
      </c>
      <c r="CB12" s="10" t="s">
        <v>13</v>
      </c>
      <c r="CC12" s="10" t="s">
        <v>6</v>
      </c>
      <c r="CD12" s="10" t="s">
        <v>6</v>
      </c>
      <c r="CE12" s="35" t="s">
        <v>6</v>
      </c>
      <c r="CF12" s="34" t="s">
        <v>43</v>
      </c>
      <c r="CG12" s="34" t="s">
        <v>27</v>
      </c>
      <c r="CH12" s="10" t="s">
        <v>27</v>
      </c>
      <c r="CI12" s="5"/>
      <c r="CJ12" s="5"/>
      <c r="CK12" s="5"/>
      <c r="CL12" s="5"/>
      <c r="CM12" s="5"/>
      <c r="CN12" s="5"/>
      <c r="CO12" s="5"/>
      <c r="CP12" s="5"/>
      <c r="CQ12" s="11"/>
    </row>
    <row r="13" spans="1:95" s="50" customFormat="1" ht="17.25" customHeight="1">
      <c r="A13" s="13">
        <v>1</v>
      </c>
      <c r="B13" s="13" t="s">
        <v>44</v>
      </c>
      <c r="C13" s="13">
        <v>3</v>
      </c>
      <c r="D13" s="54">
        <v>9</v>
      </c>
      <c r="E13" s="146">
        <v>718476</v>
      </c>
      <c r="F13" s="147">
        <v>48.5</v>
      </c>
      <c r="G13" s="146">
        <v>0</v>
      </c>
      <c r="H13" s="147">
        <v>0</v>
      </c>
      <c r="I13" s="146">
        <v>440551</v>
      </c>
      <c r="J13" s="147">
        <v>29.74</v>
      </c>
      <c r="K13" s="146">
        <v>322376</v>
      </c>
      <c r="L13" s="148">
        <v>21.76</v>
      </c>
      <c r="M13" s="122" t="s">
        <v>45</v>
      </c>
      <c r="N13" s="22" t="s">
        <v>45</v>
      </c>
      <c r="O13" s="149">
        <v>43876</v>
      </c>
      <c r="P13" s="146">
        <v>1481403</v>
      </c>
      <c r="Q13" s="146">
        <v>3</v>
      </c>
      <c r="R13" s="146">
        <v>100</v>
      </c>
      <c r="S13" s="146">
        <v>310</v>
      </c>
      <c r="T13" s="146">
        <v>5615</v>
      </c>
      <c r="U13" s="146">
        <v>28514</v>
      </c>
      <c r="V13" s="146">
        <v>269583</v>
      </c>
      <c r="W13" s="146">
        <v>421</v>
      </c>
      <c r="X13" s="146">
        <v>56810</v>
      </c>
      <c r="Y13" s="146">
        <v>-33653</v>
      </c>
      <c r="Z13" s="146">
        <v>1115642</v>
      </c>
      <c r="AA13" s="22">
        <v>1</v>
      </c>
      <c r="AB13" s="13"/>
      <c r="AC13" s="13">
        <v>1</v>
      </c>
      <c r="AD13" s="13" t="s">
        <v>44</v>
      </c>
      <c r="AE13" s="150">
        <v>2.46</v>
      </c>
      <c r="AF13" s="62" t="s">
        <v>119</v>
      </c>
      <c r="AG13" s="151">
        <v>6360</v>
      </c>
      <c r="AH13" s="151">
        <v>7680</v>
      </c>
      <c r="AI13" s="22" t="s">
        <v>45</v>
      </c>
      <c r="AJ13" s="152">
        <v>190</v>
      </c>
      <c r="AK13" s="153">
        <v>29222489</v>
      </c>
      <c r="AL13" s="22" t="s">
        <v>45</v>
      </c>
      <c r="AM13" s="13" t="s">
        <v>110</v>
      </c>
      <c r="AN13" s="14"/>
      <c r="AO13" s="14"/>
      <c r="AP13" s="14"/>
      <c r="AQ13" s="14"/>
      <c r="AR13" s="42"/>
      <c r="AS13" s="13"/>
      <c r="AT13" s="14"/>
      <c r="AU13" s="22">
        <v>1</v>
      </c>
      <c r="AW13" s="13">
        <v>1</v>
      </c>
      <c r="AX13" s="13" t="s">
        <v>44</v>
      </c>
      <c r="AY13" s="20">
        <f>C13</f>
        <v>3</v>
      </c>
      <c r="AZ13" s="20">
        <f>D13</f>
        <v>9</v>
      </c>
      <c r="BA13" s="146">
        <v>30567</v>
      </c>
      <c r="BB13" s="147">
        <v>51.75</v>
      </c>
      <c r="BC13" s="146">
        <v>0</v>
      </c>
      <c r="BD13" s="147">
        <v>0</v>
      </c>
      <c r="BE13" s="146">
        <v>17763</v>
      </c>
      <c r="BF13" s="147">
        <v>30.07</v>
      </c>
      <c r="BG13" s="152">
        <v>10742</v>
      </c>
      <c r="BH13" s="148">
        <v>18.18</v>
      </c>
      <c r="BI13" s="22" t="s">
        <v>45</v>
      </c>
      <c r="BJ13" s="22" t="s">
        <v>45</v>
      </c>
      <c r="BK13" s="154">
        <v>2187</v>
      </c>
      <c r="BL13" s="155">
        <v>59072</v>
      </c>
      <c r="BM13" s="155">
        <v>0</v>
      </c>
      <c r="BN13" s="155">
        <v>0</v>
      </c>
      <c r="BO13" s="155">
        <v>19</v>
      </c>
      <c r="BP13" s="155">
        <v>214</v>
      </c>
      <c r="BQ13" s="155">
        <v>1362</v>
      </c>
      <c r="BR13" s="155">
        <v>9127</v>
      </c>
      <c r="BS13" s="155">
        <v>10</v>
      </c>
      <c r="BT13" s="156">
        <v>1550</v>
      </c>
      <c r="BU13" s="157">
        <v>10340</v>
      </c>
      <c r="BV13" s="157">
        <v>37841</v>
      </c>
      <c r="BW13" s="22">
        <v>1</v>
      </c>
      <c r="BY13" s="13">
        <v>1</v>
      </c>
      <c r="BZ13" s="13" t="s">
        <v>44</v>
      </c>
      <c r="CA13" s="150">
        <f t="shared" ref="CA13:CA52" si="6">AE13</f>
        <v>2.46</v>
      </c>
      <c r="CB13" s="62" t="str">
        <f t="shared" ref="CB13:CB52" si="7">AF13</f>
        <v>-</v>
      </c>
      <c r="CC13" s="151">
        <f t="shared" ref="CC13:CC52" si="8">AG13</f>
        <v>6360</v>
      </c>
      <c r="CD13" s="151">
        <f t="shared" ref="CD13:CD52" si="9">AH13</f>
        <v>7680</v>
      </c>
      <c r="CE13" s="62" t="str">
        <f t="shared" ref="CE13:CE52" si="10">AI13</f>
        <v>-</v>
      </c>
      <c r="CF13" s="158">
        <f t="shared" ref="CF13:CF52" si="11">AJ13</f>
        <v>190</v>
      </c>
      <c r="CG13" s="153">
        <v>1242778</v>
      </c>
      <c r="CH13" s="85" t="s">
        <v>119</v>
      </c>
      <c r="CI13" s="13" t="s">
        <v>110</v>
      </c>
      <c r="CJ13" s="14"/>
      <c r="CK13" s="14"/>
      <c r="CL13" s="14"/>
      <c r="CM13" s="14"/>
      <c r="CN13" s="42"/>
      <c r="CO13" s="13"/>
      <c r="CP13" s="14"/>
      <c r="CQ13" s="22">
        <v>1</v>
      </c>
    </row>
    <row r="14" spans="1:95" s="50" customFormat="1" ht="17.25" customHeight="1">
      <c r="A14" s="13">
        <v>2</v>
      </c>
      <c r="B14" s="13" t="s">
        <v>46</v>
      </c>
      <c r="C14" s="13">
        <v>3</v>
      </c>
      <c r="D14" s="54">
        <v>8</v>
      </c>
      <c r="E14" s="146">
        <v>702999</v>
      </c>
      <c r="F14" s="147">
        <v>54.48</v>
      </c>
      <c r="G14" s="146">
        <v>0</v>
      </c>
      <c r="H14" s="147">
        <v>0</v>
      </c>
      <c r="I14" s="146">
        <v>384493</v>
      </c>
      <c r="J14" s="147">
        <v>29.8</v>
      </c>
      <c r="K14" s="146">
        <v>202873</v>
      </c>
      <c r="L14" s="148">
        <v>15.72</v>
      </c>
      <c r="M14" s="122" t="s">
        <v>45</v>
      </c>
      <c r="N14" s="22" t="s">
        <v>45</v>
      </c>
      <c r="O14" s="149">
        <v>29472</v>
      </c>
      <c r="P14" s="146">
        <v>1290365</v>
      </c>
      <c r="Q14" s="146">
        <v>42</v>
      </c>
      <c r="R14" s="146">
        <v>807</v>
      </c>
      <c r="S14" s="146">
        <v>112</v>
      </c>
      <c r="T14" s="146">
        <v>685</v>
      </c>
      <c r="U14" s="146">
        <v>17509</v>
      </c>
      <c r="V14" s="146">
        <v>175823</v>
      </c>
      <c r="W14" s="146">
        <v>645</v>
      </c>
      <c r="X14" s="146">
        <v>69604</v>
      </c>
      <c r="Y14" s="146">
        <v>-56906</v>
      </c>
      <c r="Z14" s="146">
        <v>986540</v>
      </c>
      <c r="AA14" s="22">
        <v>2</v>
      </c>
      <c r="AB14" s="13"/>
      <c r="AC14" s="13">
        <v>2</v>
      </c>
      <c r="AD14" s="13" t="s">
        <v>46</v>
      </c>
      <c r="AE14" s="150">
        <v>3.2</v>
      </c>
      <c r="AF14" s="62" t="s">
        <v>119</v>
      </c>
      <c r="AG14" s="151">
        <v>7800</v>
      </c>
      <c r="AH14" s="151">
        <v>7200</v>
      </c>
      <c r="AI14" s="22" t="s">
        <v>45</v>
      </c>
      <c r="AJ14" s="152">
        <v>190</v>
      </c>
      <c r="AK14" s="153">
        <v>21968978</v>
      </c>
      <c r="AL14" s="22" t="s">
        <v>45</v>
      </c>
      <c r="AM14" s="13" t="s">
        <v>110</v>
      </c>
      <c r="AN14" s="14"/>
      <c r="AO14" s="14"/>
      <c r="AP14" s="14"/>
      <c r="AQ14" s="14"/>
      <c r="AR14" s="42"/>
      <c r="AS14" s="42"/>
      <c r="AT14" s="14"/>
      <c r="AU14" s="22">
        <v>2</v>
      </c>
      <c r="AW14" s="13">
        <v>2</v>
      </c>
      <c r="AX14" s="13" t="s">
        <v>46</v>
      </c>
      <c r="AY14" s="20">
        <f t="shared" ref="AY14:AY52" si="12">C14</f>
        <v>3</v>
      </c>
      <c r="AZ14" s="20">
        <f t="shared" ref="AZ14:AZ52" si="13">D14</f>
        <v>8</v>
      </c>
      <c r="BA14" s="146">
        <v>26204</v>
      </c>
      <c r="BB14" s="147">
        <v>55.06</v>
      </c>
      <c r="BC14" s="146">
        <v>0</v>
      </c>
      <c r="BD14" s="147">
        <v>0</v>
      </c>
      <c r="BE14" s="146">
        <v>14843</v>
      </c>
      <c r="BF14" s="147">
        <v>31.19</v>
      </c>
      <c r="BG14" s="152">
        <v>6541</v>
      </c>
      <c r="BH14" s="148">
        <v>13.75</v>
      </c>
      <c r="BI14" s="22" t="s">
        <v>45</v>
      </c>
      <c r="BJ14" s="22" t="s">
        <v>45</v>
      </c>
      <c r="BK14" s="149">
        <v>916</v>
      </c>
      <c r="BL14" s="146">
        <v>47588</v>
      </c>
      <c r="BM14" s="146">
        <v>0</v>
      </c>
      <c r="BN14" s="146">
        <v>0</v>
      </c>
      <c r="BO14" s="146">
        <v>0</v>
      </c>
      <c r="BP14" s="146">
        <v>0</v>
      </c>
      <c r="BQ14" s="146">
        <v>583</v>
      </c>
      <c r="BR14" s="146">
        <v>6374</v>
      </c>
      <c r="BS14" s="146">
        <v>7</v>
      </c>
      <c r="BT14" s="32">
        <v>1537</v>
      </c>
      <c r="BU14" s="152">
        <v>-3802</v>
      </c>
      <c r="BV14" s="152">
        <v>35875</v>
      </c>
      <c r="BW14" s="22">
        <v>2</v>
      </c>
      <c r="BY14" s="13">
        <v>2</v>
      </c>
      <c r="BZ14" s="13" t="s">
        <v>46</v>
      </c>
      <c r="CA14" s="150">
        <f t="shared" si="6"/>
        <v>3.2</v>
      </c>
      <c r="CB14" s="62" t="str">
        <f t="shared" si="7"/>
        <v>-</v>
      </c>
      <c r="CC14" s="151">
        <f t="shared" si="8"/>
        <v>7800</v>
      </c>
      <c r="CD14" s="151">
        <f t="shared" si="9"/>
        <v>7200</v>
      </c>
      <c r="CE14" s="62" t="str">
        <f t="shared" si="10"/>
        <v>-</v>
      </c>
      <c r="CF14" s="158">
        <f t="shared" si="11"/>
        <v>190</v>
      </c>
      <c r="CG14" s="153">
        <v>818860</v>
      </c>
      <c r="CH14" s="85" t="s">
        <v>119</v>
      </c>
      <c r="CI14" s="13" t="s">
        <v>110</v>
      </c>
      <c r="CJ14" s="14"/>
      <c r="CK14" s="14"/>
      <c r="CL14" s="14"/>
      <c r="CM14" s="14"/>
      <c r="CN14" s="42"/>
      <c r="CO14" s="42"/>
      <c r="CP14" s="14"/>
      <c r="CQ14" s="22">
        <v>2</v>
      </c>
    </row>
    <row r="15" spans="1:95" s="50" customFormat="1" ht="17.25" customHeight="1">
      <c r="A15" s="13">
        <v>3</v>
      </c>
      <c r="B15" s="13" t="s">
        <v>47</v>
      </c>
      <c r="C15" s="13">
        <v>3</v>
      </c>
      <c r="D15" s="54">
        <v>8</v>
      </c>
      <c r="E15" s="146">
        <v>682811</v>
      </c>
      <c r="F15" s="147">
        <v>50.37</v>
      </c>
      <c r="G15" s="146">
        <v>0</v>
      </c>
      <c r="H15" s="147">
        <v>0</v>
      </c>
      <c r="I15" s="146">
        <v>397446</v>
      </c>
      <c r="J15" s="147">
        <v>29.32</v>
      </c>
      <c r="K15" s="146">
        <v>275248</v>
      </c>
      <c r="L15" s="148">
        <v>20.309999999999999</v>
      </c>
      <c r="M15" s="122" t="s">
        <v>45</v>
      </c>
      <c r="N15" s="22" t="s">
        <v>45</v>
      </c>
      <c r="O15" s="149">
        <v>35965</v>
      </c>
      <c r="P15" s="146">
        <v>1355505</v>
      </c>
      <c r="Q15" s="146">
        <v>0</v>
      </c>
      <c r="R15" s="146">
        <v>0</v>
      </c>
      <c r="S15" s="146">
        <v>104</v>
      </c>
      <c r="T15" s="146">
        <v>749</v>
      </c>
      <c r="U15" s="146">
        <v>22807</v>
      </c>
      <c r="V15" s="146">
        <v>228390</v>
      </c>
      <c r="W15" s="146">
        <v>459</v>
      </c>
      <c r="X15" s="146">
        <v>68788</v>
      </c>
      <c r="Y15" s="146">
        <v>-40528</v>
      </c>
      <c r="Z15" s="146">
        <v>1017050</v>
      </c>
      <c r="AA15" s="22">
        <v>3</v>
      </c>
      <c r="AB15" s="13"/>
      <c r="AC15" s="13">
        <v>3</v>
      </c>
      <c r="AD15" s="13" t="s">
        <v>47</v>
      </c>
      <c r="AE15" s="150">
        <v>2.4</v>
      </c>
      <c r="AF15" s="62" t="s">
        <v>119</v>
      </c>
      <c r="AG15" s="151">
        <v>7000</v>
      </c>
      <c r="AH15" s="151">
        <v>8000</v>
      </c>
      <c r="AI15" s="22" t="s">
        <v>45</v>
      </c>
      <c r="AJ15" s="152">
        <v>190</v>
      </c>
      <c r="AK15" s="153">
        <v>28465176</v>
      </c>
      <c r="AL15" s="22" t="s">
        <v>45</v>
      </c>
      <c r="AM15" s="13" t="s">
        <v>110</v>
      </c>
      <c r="AN15" s="14"/>
      <c r="AO15" s="14"/>
      <c r="AP15" s="14"/>
      <c r="AQ15" s="14"/>
      <c r="AR15" s="42"/>
      <c r="AS15" s="13"/>
      <c r="AT15" s="14"/>
      <c r="AU15" s="22">
        <v>3</v>
      </c>
      <c r="AW15" s="13">
        <v>3</v>
      </c>
      <c r="AX15" s="13" t="s">
        <v>47</v>
      </c>
      <c r="AY15" s="20">
        <f t="shared" si="12"/>
        <v>3</v>
      </c>
      <c r="AZ15" s="20">
        <f t="shared" si="13"/>
        <v>8</v>
      </c>
      <c r="BA15" s="146">
        <v>29118</v>
      </c>
      <c r="BB15" s="147">
        <v>52.2</v>
      </c>
      <c r="BC15" s="146">
        <v>0</v>
      </c>
      <c r="BD15" s="147">
        <v>0</v>
      </c>
      <c r="BE15" s="146">
        <v>16891</v>
      </c>
      <c r="BF15" s="147">
        <v>30.29</v>
      </c>
      <c r="BG15" s="152">
        <v>9764</v>
      </c>
      <c r="BH15" s="148">
        <v>17.510000000000002</v>
      </c>
      <c r="BI15" s="22" t="s">
        <v>45</v>
      </c>
      <c r="BJ15" s="22" t="s">
        <v>45</v>
      </c>
      <c r="BK15" s="149">
        <v>1899</v>
      </c>
      <c r="BL15" s="146">
        <v>55773</v>
      </c>
      <c r="BM15" s="146">
        <v>0</v>
      </c>
      <c r="BN15" s="146">
        <v>0</v>
      </c>
      <c r="BO15" s="146">
        <v>1</v>
      </c>
      <c r="BP15" s="146">
        <v>0</v>
      </c>
      <c r="BQ15" s="146">
        <v>1187</v>
      </c>
      <c r="BR15" s="146">
        <v>8552</v>
      </c>
      <c r="BS15" s="146">
        <v>20</v>
      </c>
      <c r="BT15" s="32">
        <v>25541</v>
      </c>
      <c r="BU15" s="152">
        <v>-13568</v>
      </c>
      <c r="BV15" s="152">
        <v>35248</v>
      </c>
      <c r="BW15" s="22">
        <v>3</v>
      </c>
      <c r="BY15" s="13">
        <v>3</v>
      </c>
      <c r="BZ15" s="13" t="s">
        <v>47</v>
      </c>
      <c r="CA15" s="150">
        <f t="shared" si="6"/>
        <v>2.4</v>
      </c>
      <c r="CB15" s="62" t="str">
        <f t="shared" si="7"/>
        <v>-</v>
      </c>
      <c r="CC15" s="151">
        <f t="shared" si="8"/>
        <v>7000</v>
      </c>
      <c r="CD15" s="151">
        <f t="shared" si="9"/>
        <v>8000</v>
      </c>
      <c r="CE15" s="62" t="str">
        <f t="shared" si="10"/>
        <v>-</v>
      </c>
      <c r="CF15" s="158">
        <f t="shared" si="11"/>
        <v>190</v>
      </c>
      <c r="CG15" s="153">
        <v>1213284</v>
      </c>
      <c r="CH15" s="85" t="s">
        <v>119</v>
      </c>
      <c r="CI15" s="13" t="s">
        <v>110</v>
      </c>
      <c r="CJ15" s="14"/>
      <c r="CK15" s="14"/>
      <c r="CL15" s="14"/>
      <c r="CM15" s="14"/>
      <c r="CN15" s="42"/>
      <c r="CO15" s="13"/>
      <c r="CP15" s="14"/>
      <c r="CQ15" s="22">
        <v>3</v>
      </c>
    </row>
    <row r="16" spans="1:95" s="50" customFormat="1" ht="17.25" customHeight="1">
      <c r="A16" s="13">
        <v>4</v>
      </c>
      <c r="B16" s="13" t="s">
        <v>48</v>
      </c>
      <c r="C16" s="13">
        <v>4</v>
      </c>
      <c r="D16" s="54">
        <v>8</v>
      </c>
      <c r="E16" s="146">
        <v>94540</v>
      </c>
      <c r="F16" s="147">
        <v>44.8</v>
      </c>
      <c r="G16" s="146">
        <v>17204</v>
      </c>
      <c r="H16" s="147">
        <v>8.15</v>
      </c>
      <c r="I16" s="146">
        <v>67348</v>
      </c>
      <c r="J16" s="147">
        <v>31.91</v>
      </c>
      <c r="K16" s="146">
        <v>31959</v>
      </c>
      <c r="L16" s="148">
        <v>15.14</v>
      </c>
      <c r="M16" s="122" t="s">
        <v>45</v>
      </c>
      <c r="N16" s="22" t="s">
        <v>45</v>
      </c>
      <c r="O16" s="149">
        <v>5719</v>
      </c>
      <c r="P16" s="146">
        <v>211051</v>
      </c>
      <c r="Q16" s="146">
        <v>0</v>
      </c>
      <c r="R16" s="146">
        <v>0</v>
      </c>
      <c r="S16" s="146">
        <v>10</v>
      </c>
      <c r="T16" s="146">
        <v>45</v>
      </c>
      <c r="U16" s="146">
        <v>3340</v>
      </c>
      <c r="V16" s="146">
        <v>29410</v>
      </c>
      <c r="W16" s="146">
        <v>42</v>
      </c>
      <c r="X16" s="146">
        <v>2526</v>
      </c>
      <c r="Y16" s="146">
        <v>-4190</v>
      </c>
      <c r="Z16" s="146">
        <v>174880</v>
      </c>
      <c r="AA16" s="22">
        <v>4</v>
      </c>
      <c r="AB16" s="13"/>
      <c r="AC16" s="13">
        <v>4</v>
      </c>
      <c r="AD16" s="13" t="s">
        <v>48</v>
      </c>
      <c r="AE16" s="150">
        <v>1.9</v>
      </c>
      <c r="AF16" s="150">
        <v>8.8000000000000007</v>
      </c>
      <c r="AG16" s="151">
        <v>6700</v>
      </c>
      <c r="AH16" s="151">
        <v>5800</v>
      </c>
      <c r="AI16" s="22" t="s">
        <v>45</v>
      </c>
      <c r="AJ16" s="152">
        <v>190</v>
      </c>
      <c r="AK16" s="153">
        <v>4975842</v>
      </c>
      <c r="AL16" s="153">
        <v>195511</v>
      </c>
      <c r="AM16" s="13" t="s">
        <v>110</v>
      </c>
      <c r="AN16" s="14"/>
      <c r="AO16" s="14"/>
      <c r="AP16" s="14"/>
      <c r="AQ16" s="14"/>
      <c r="AR16" s="42"/>
      <c r="AS16" s="13" t="s">
        <v>110</v>
      </c>
      <c r="AT16" s="14"/>
      <c r="AU16" s="22">
        <v>4</v>
      </c>
      <c r="AW16" s="13">
        <v>4</v>
      </c>
      <c r="AX16" s="13" t="s">
        <v>48</v>
      </c>
      <c r="AY16" s="20">
        <f t="shared" si="12"/>
        <v>4</v>
      </c>
      <c r="AZ16" s="20">
        <f t="shared" si="13"/>
        <v>8</v>
      </c>
      <c r="BA16" s="146">
        <v>3195</v>
      </c>
      <c r="BB16" s="147">
        <v>42.19</v>
      </c>
      <c r="BC16" s="146">
        <v>793</v>
      </c>
      <c r="BD16" s="147">
        <v>10.47</v>
      </c>
      <c r="BE16" s="146">
        <v>2680</v>
      </c>
      <c r="BF16" s="147">
        <v>35.39</v>
      </c>
      <c r="BG16" s="152">
        <v>905</v>
      </c>
      <c r="BH16" s="148">
        <v>11.95</v>
      </c>
      <c r="BI16" s="22" t="s">
        <v>45</v>
      </c>
      <c r="BJ16" s="22" t="s">
        <v>45</v>
      </c>
      <c r="BK16" s="149">
        <v>313</v>
      </c>
      <c r="BL16" s="146">
        <v>7573</v>
      </c>
      <c r="BM16" s="146">
        <v>0</v>
      </c>
      <c r="BN16" s="146">
        <v>0</v>
      </c>
      <c r="BO16" s="146">
        <v>0</v>
      </c>
      <c r="BP16" s="146">
        <v>0</v>
      </c>
      <c r="BQ16" s="146">
        <v>170</v>
      </c>
      <c r="BR16" s="146">
        <v>1075</v>
      </c>
      <c r="BS16" s="146">
        <v>1</v>
      </c>
      <c r="BT16" s="32">
        <v>2</v>
      </c>
      <c r="BU16" s="152">
        <v>-1605</v>
      </c>
      <c r="BV16" s="152">
        <v>4891</v>
      </c>
      <c r="BW16" s="22">
        <v>4</v>
      </c>
      <c r="BY16" s="13">
        <v>4</v>
      </c>
      <c r="BZ16" s="13" t="s">
        <v>48</v>
      </c>
      <c r="CA16" s="150">
        <f t="shared" si="6"/>
        <v>1.9</v>
      </c>
      <c r="CB16" s="150">
        <f t="shared" si="7"/>
        <v>8.8000000000000007</v>
      </c>
      <c r="CC16" s="151">
        <f t="shared" si="8"/>
        <v>6700</v>
      </c>
      <c r="CD16" s="151">
        <f t="shared" si="9"/>
        <v>5800</v>
      </c>
      <c r="CE16" s="62" t="str">
        <f t="shared" si="10"/>
        <v>-</v>
      </c>
      <c r="CF16" s="158">
        <f t="shared" si="11"/>
        <v>190</v>
      </c>
      <c r="CG16" s="153">
        <v>168206</v>
      </c>
      <c r="CH16" s="153">
        <v>9008</v>
      </c>
      <c r="CI16" s="13" t="s">
        <v>110</v>
      </c>
      <c r="CJ16" s="14"/>
      <c r="CK16" s="14"/>
      <c r="CL16" s="14"/>
      <c r="CM16" s="14"/>
      <c r="CN16" s="42"/>
      <c r="CO16" s="13" t="s">
        <v>110</v>
      </c>
      <c r="CP16" s="14"/>
      <c r="CQ16" s="22">
        <v>4</v>
      </c>
    </row>
    <row r="17" spans="1:95" s="50" customFormat="1" ht="17.25" customHeight="1">
      <c r="A17" s="13">
        <v>5</v>
      </c>
      <c r="B17" s="13" t="s">
        <v>49</v>
      </c>
      <c r="C17" s="13">
        <v>4</v>
      </c>
      <c r="D17" s="54">
        <v>9</v>
      </c>
      <c r="E17" s="146">
        <v>186701</v>
      </c>
      <c r="F17" s="147">
        <v>43.23</v>
      </c>
      <c r="G17" s="146">
        <v>41388</v>
      </c>
      <c r="H17" s="147">
        <v>9.58</v>
      </c>
      <c r="I17" s="146">
        <v>137588</v>
      </c>
      <c r="J17" s="147">
        <v>31.85</v>
      </c>
      <c r="K17" s="146">
        <v>66267</v>
      </c>
      <c r="L17" s="148">
        <v>15.34</v>
      </c>
      <c r="M17" s="122" t="s">
        <v>45</v>
      </c>
      <c r="N17" s="22" t="s">
        <v>45</v>
      </c>
      <c r="O17" s="149">
        <v>10807</v>
      </c>
      <c r="P17" s="146">
        <v>431944</v>
      </c>
      <c r="Q17" s="146">
        <v>0</v>
      </c>
      <c r="R17" s="146">
        <v>0</v>
      </c>
      <c r="S17" s="146">
        <v>33</v>
      </c>
      <c r="T17" s="146">
        <v>156</v>
      </c>
      <c r="U17" s="146">
        <v>6711</v>
      </c>
      <c r="V17" s="146">
        <v>65301</v>
      </c>
      <c r="W17" s="146">
        <v>111</v>
      </c>
      <c r="X17" s="146">
        <v>14129</v>
      </c>
      <c r="Y17" s="146">
        <v>-15984</v>
      </c>
      <c r="Z17" s="146">
        <v>336374</v>
      </c>
      <c r="AA17" s="22">
        <v>5</v>
      </c>
      <c r="AB17" s="13"/>
      <c r="AC17" s="13">
        <v>5</v>
      </c>
      <c r="AD17" s="13" t="s">
        <v>49</v>
      </c>
      <c r="AE17" s="150">
        <v>2.21</v>
      </c>
      <c r="AF17" s="150">
        <v>12.25</v>
      </c>
      <c r="AG17" s="151">
        <v>7400</v>
      </c>
      <c r="AH17" s="151">
        <v>6400</v>
      </c>
      <c r="AI17" s="22" t="s">
        <v>45</v>
      </c>
      <c r="AJ17" s="152">
        <v>190</v>
      </c>
      <c r="AK17" s="153">
        <v>8447988</v>
      </c>
      <c r="AL17" s="153">
        <v>337861</v>
      </c>
      <c r="AM17" s="13" t="s">
        <v>110</v>
      </c>
      <c r="AN17" s="14"/>
      <c r="AO17" s="14"/>
      <c r="AP17" s="14"/>
      <c r="AQ17" s="14"/>
      <c r="AR17" s="42"/>
      <c r="AS17" s="13" t="s">
        <v>110</v>
      </c>
      <c r="AT17" s="14"/>
      <c r="AU17" s="22">
        <v>5</v>
      </c>
      <c r="AW17" s="13">
        <v>5</v>
      </c>
      <c r="AX17" s="13" t="s">
        <v>49</v>
      </c>
      <c r="AY17" s="20">
        <f t="shared" si="12"/>
        <v>4</v>
      </c>
      <c r="AZ17" s="20">
        <f t="shared" si="13"/>
        <v>9</v>
      </c>
      <c r="BA17" s="146">
        <v>3860</v>
      </c>
      <c r="BB17" s="147">
        <v>36.840000000000003</v>
      </c>
      <c r="BC17" s="146">
        <v>1284</v>
      </c>
      <c r="BD17" s="147">
        <v>12.25</v>
      </c>
      <c r="BE17" s="146">
        <v>3434</v>
      </c>
      <c r="BF17" s="147">
        <v>32.770000000000003</v>
      </c>
      <c r="BG17" s="152">
        <v>1901</v>
      </c>
      <c r="BH17" s="148">
        <v>18.14</v>
      </c>
      <c r="BI17" s="22" t="s">
        <v>45</v>
      </c>
      <c r="BJ17" s="22" t="s">
        <v>45</v>
      </c>
      <c r="BK17" s="149">
        <v>299</v>
      </c>
      <c r="BL17" s="146">
        <v>10479</v>
      </c>
      <c r="BM17" s="146">
        <v>0</v>
      </c>
      <c r="BN17" s="146">
        <v>0</v>
      </c>
      <c r="BO17" s="146">
        <v>0</v>
      </c>
      <c r="BP17" s="146">
        <v>0</v>
      </c>
      <c r="BQ17" s="146">
        <v>226</v>
      </c>
      <c r="BR17" s="146">
        <v>1510</v>
      </c>
      <c r="BS17" s="146">
        <v>3</v>
      </c>
      <c r="BT17" s="32">
        <v>147</v>
      </c>
      <c r="BU17" s="152">
        <v>-2520</v>
      </c>
      <c r="BV17" s="152">
        <v>6302</v>
      </c>
      <c r="BW17" s="22">
        <v>5</v>
      </c>
      <c r="BY17" s="13">
        <v>5</v>
      </c>
      <c r="BZ17" s="13" t="s">
        <v>49</v>
      </c>
      <c r="CA17" s="150">
        <f t="shared" si="6"/>
        <v>2.21</v>
      </c>
      <c r="CB17" s="150">
        <f t="shared" si="7"/>
        <v>12.25</v>
      </c>
      <c r="CC17" s="151">
        <f t="shared" si="8"/>
        <v>7400</v>
      </c>
      <c r="CD17" s="151">
        <f t="shared" si="9"/>
        <v>6400</v>
      </c>
      <c r="CE17" s="62" t="str">
        <f t="shared" si="10"/>
        <v>-</v>
      </c>
      <c r="CF17" s="158">
        <f t="shared" si="11"/>
        <v>190</v>
      </c>
      <c r="CG17" s="153">
        <v>174649</v>
      </c>
      <c r="CH17" s="153">
        <v>10481</v>
      </c>
      <c r="CI17" s="13" t="s">
        <v>110</v>
      </c>
      <c r="CJ17" s="14"/>
      <c r="CK17" s="14"/>
      <c r="CL17" s="14"/>
      <c r="CM17" s="14"/>
      <c r="CN17" s="42"/>
      <c r="CO17" s="13" t="s">
        <v>110</v>
      </c>
      <c r="CP17" s="14"/>
      <c r="CQ17" s="22">
        <v>5</v>
      </c>
    </row>
    <row r="18" spans="1:95" s="50" customFormat="1" ht="17.25" customHeight="1">
      <c r="A18" s="13">
        <v>6</v>
      </c>
      <c r="B18" s="13" t="s">
        <v>50</v>
      </c>
      <c r="C18" s="13">
        <v>4</v>
      </c>
      <c r="D18" s="54">
        <v>8</v>
      </c>
      <c r="E18" s="146">
        <v>236109</v>
      </c>
      <c r="F18" s="147">
        <v>49.99</v>
      </c>
      <c r="G18" s="146">
        <v>20209</v>
      </c>
      <c r="H18" s="147">
        <v>4.28</v>
      </c>
      <c r="I18" s="146">
        <v>144985</v>
      </c>
      <c r="J18" s="147">
        <v>30.7</v>
      </c>
      <c r="K18" s="146">
        <v>70994</v>
      </c>
      <c r="L18" s="148">
        <v>15.03</v>
      </c>
      <c r="M18" s="122" t="s">
        <v>45</v>
      </c>
      <c r="N18" s="22" t="s">
        <v>45</v>
      </c>
      <c r="O18" s="149">
        <v>10274</v>
      </c>
      <c r="P18" s="146">
        <v>472297</v>
      </c>
      <c r="Q18" s="146">
        <v>0</v>
      </c>
      <c r="R18" s="146">
        <v>0</v>
      </c>
      <c r="S18" s="146">
        <v>32</v>
      </c>
      <c r="T18" s="146">
        <v>205</v>
      </c>
      <c r="U18" s="146">
        <v>5878</v>
      </c>
      <c r="V18" s="146">
        <v>63682</v>
      </c>
      <c r="W18" s="146">
        <v>214</v>
      </c>
      <c r="X18" s="146">
        <v>24223</v>
      </c>
      <c r="Y18" s="146">
        <v>-14775</v>
      </c>
      <c r="Z18" s="146">
        <v>369412</v>
      </c>
      <c r="AA18" s="22">
        <v>6</v>
      </c>
      <c r="AB18" s="13"/>
      <c r="AC18" s="13">
        <v>6</v>
      </c>
      <c r="AD18" s="13" t="s">
        <v>50</v>
      </c>
      <c r="AE18" s="150">
        <v>2.4</v>
      </c>
      <c r="AF18" s="150">
        <v>5.4</v>
      </c>
      <c r="AG18" s="151">
        <v>8500</v>
      </c>
      <c r="AH18" s="151">
        <v>7200</v>
      </c>
      <c r="AI18" s="22" t="s">
        <v>45</v>
      </c>
      <c r="AJ18" s="152">
        <v>190</v>
      </c>
      <c r="AK18" s="153">
        <v>9838052</v>
      </c>
      <c r="AL18" s="153">
        <v>374283</v>
      </c>
      <c r="AM18" s="13" t="s">
        <v>110</v>
      </c>
      <c r="AN18" s="14"/>
      <c r="AO18" s="14"/>
      <c r="AP18" s="14"/>
      <c r="AQ18" s="14"/>
      <c r="AR18" s="42"/>
      <c r="AS18" s="13" t="s">
        <v>110</v>
      </c>
      <c r="AT18" s="14"/>
      <c r="AU18" s="22">
        <v>6</v>
      </c>
      <c r="AW18" s="13">
        <v>6</v>
      </c>
      <c r="AX18" s="13" t="s">
        <v>50</v>
      </c>
      <c r="AY18" s="20">
        <f t="shared" si="12"/>
        <v>4</v>
      </c>
      <c r="AZ18" s="20">
        <f t="shared" si="13"/>
        <v>8</v>
      </c>
      <c r="BA18" s="146">
        <v>8085</v>
      </c>
      <c r="BB18" s="147">
        <v>48.6</v>
      </c>
      <c r="BC18" s="146">
        <v>1016</v>
      </c>
      <c r="BD18" s="147">
        <v>6.11</v>
      </c>
      <c r="BE18" s="146">
        <v>5500</v>
      </c>
      <c r="BF18" s="147">
        <v>33.07</v>
      </c>
      <c r="BG18" s="152">
        <v>2032</v>
      </c>
      <c r="BH18" s="148">
        <v>12.22</v>
      </c>
      <c r="BI18" s="22" t="s">
        <v>45</v>
      </c>
      <c r="BJ18" s="22" t="s">
        <v>45</v>
      </c>
      <c r="BK18" s="149">
        <v>285</v>
      </c>
      <c r="BL18" s="146">
        <v>16633</v>
      </c>
      <c r="BM18" s="146">
        <v>0</v>
      </c>
      <c r="BN18" s="146">
        <v>0</v>
      </c>
      <c r="BO18" s="146">
        <v>1</v>
      </c>
      <c r="BP18" s="146">
        <v>5</v>
      </c>
      <c r="BQ18" s="146">
        <v>185</v>
      </c>
      <c r="BR18" s="146">
        <v>2268</v>
      </c>
      <c r="BS18" s="146">
        <v>10</v>
      </c>
      <c r="BT18" s="32">
        <v>419</v>
      </c>
      <c r="BU18" s="152">
        <v>-3534</v>
      </c>
      <c r="BV18" s="152">
        <v>10407</v>
      </c>
      <c r="BW18" s="22">
        <v>6</v>
      </c>
      <c r="BY18" s="13">
        <v>6</v>
      </c>
      <c r="BZ18" s="13" t="s">
        <v>50</v>
      </c>
      <c r="CA18" s="150">
        <f t="shared" si="6"/>
        <v>2.4</v>
      </c>
      <c r="CB18" s="150">
        <f t="shared" si="7"/>
        <v>5.4</v>
      </c>
      <c r="CC18" s="151">
        <f t="shared" si="8"/>
        <v>8500</v>
      </c>
      <c r="CD18" s="151">
        <f t="shared" si="9"/>
        <v>7200</v>
      </c>
      <c r="CE18" s="62" t="str">
        <f t="shared" si="10"/>
        <v>-</v>
      </c>
      <c r="CF18" s="158">
        <f t="shared" si="11"/>
        <v>190</v>
      </c>
      <c r="CG18" s="153">
        <v>336919</v>
      </c>
      <c r="CH18" s="153">
        <v>18814</v>
      </c>
      <c r="CI18" s="13" t="s">
        <v>110</v>
      </c>
      <c r="CJ18" s="14"/>
      <c r="CK18" s="14"/>
      <c r="CL18" s="14"/>
      <c r="CM18" s="14"/>
      <c r="CN18" s="42"/>
      <c r="CO18" s="13" t="s">
        <v>110</v>
      </c>
      <c r="CP18" s="14"/>
      <c r="CQ18" s="22">
        <v>6</v>
      </c>
    </row>
    <row r="19" spans="1:95" s="50" customFormat="1" ht="17.25" customHeight="1">
      <c r="A19" s="13">
        <v>7</v>
      </c>
      <c r="B19" s="13" t="s">
        <v>51</v>
      </c>
      <c r="C19" s="13">
        <v>4</v>
      </c>
      <c r="D19" s="54">
        <v>8</v>
      </c>
      <c r="E19" s="146">
        <v>175872</v>
      </c>
      <c r="F19" s="147">
        <v>49.89</v>
      </c>
      <c r="G19" s="146">
        <v>27310</v>
      </c>
      <c r="H19" s="147">
        <v>7.74</v>
      </c>
      <c r="I19" s="146">
        <v>86832</v>
      </c>
      <c r="J19" s="147">
        <v>24.62</v>
      </c>
      <c r="K19" s="146">
        <v>62605</v>
      </c>
      <c r="L19" s="148">
        <v>17.75</v>
      </c>
      <c r="M19" s="122" t="s">
        <v>45</v>
      </c>
      <c r="N19" s="22" t="s">
        <v>45</v>
      </c>
      <c r="O19" s="149">
        <v>6718</v>
      </c>
      <c r="P19" s="146">
        <v>352619</v>
      </c>
      <c r="Q19" s="146">
        <v>0</v>
      </c>
      <c r="R19" s="146">
        <v>0</v>
      </c>
      <c r="S19" s="146">
        <v>2</v>
      </c>
      <c r="T19" s="146">
        <v>26</v>
      </c>
      <c r="U19" s="146">
        <v>4002</v>
      </c>
      <c r="V19" s="146">
        <v>45577</v>
      </c>
      <c r="W19" s="146">
        <v>191</v>
      </c>
      <c r="X19" s="146">
        <v>37903</v>
      </c>
      <c r="Y19" s="146">
        <v>-35671</v>
      </c>
      <c r="Z19" s="146">
        <v>233442</v>
      </c>
      <c r="AA19" s="22">
        <v>7</v>
      </c>
      <c r="AB19" s="13"/>
      <c r="AC19" s="13">
        <v>7</v>
      </c>
      <c r="AD19" s="13" t="s">
        <v>51</v>
      </c>
      <c r="AE19" s="150">
        <v>2.5</v>
      </c>
      <c r="AF19" s="150">
        <v>10</v>
      </c>
      <c r="AG19" s="151">
        <v>8000</v>
      </c>
      <c r="AH19" s="151">
        <v>9500</v>
      </c>
      <c r="AI19" s="22" t="s">
        <v>45</v>
      </c>
      <c r="AJ19" s="152">
        <v>190</v>
      </c>
      <c r="AK19" s="153">
        <v>7034936</v>
      </c>
      <c r="AL19" s="153">
        <v>273102</v>
      </c>
      <c r="AM19" s="13" t="s">
        <v>110</v>
      </c>
      <c r="AN19" s="14"/>
      <c r="AO19" s="14"/>
      <c r="AP19" s="14"/>
      <c r="AQ19" s="14"/>
      <c r="AR19" s="13"/>
      <c r="AS19" s="13" t="s">
        <v>110</v>
      </c>
      <c r="AT19" s="14"/>
      <c r="AU19" s="22">
        <v>7</v>
      </c>
      <c r="AW19" s="13">
        <v>7</v>
      </c>
      <c r="AX19" s="13" t="s">
        <v>51</v>
      </c>
      <c r="AY19" s="20">
        <f t="shared" si="12"/>
        <v>4</v>
      </c>
      <c r="AZ19" s="20">
        <f t="shared" si="13"/>
        <v>8</v>
      </c>
      <c r="BA19" s="146">
        <v>2044</v>
      </c>
      <c r="BB19" s="147">
        <v>41.51</v>
      </c>
      <c r="BC19" s="146">
        <v>560</v>
      </c>
      <c r="BD19" s="147">
        <v>11.37</v>
      </c>
      <c r="BE19" s="146">
        <v>1424</v>
      </c>
      <c r="BF19" s="147">
        <v>28.91</v>
      </c>
      <c r="BG19" s="152">
        <v>897</v>
      </c>
      <c r="BH19" s="148">
        <v>18.21</v>
      </c>
      <c r="BI19" s="22" t="s">
        <v>45</v>
      </c>
      <c r="BJ19" s="22" t="s">
        <v>45</v>
      </c>
      <c r="BK19" s="149">
        <v>91</v>
      </c>
      <c r="BL19" s="146">
        <v>4925</v>
      </c>
      <c r="BM19" s="146">
        <v>0</v>
      </c>
      <c r="BN19" s="146">
        <v>0</v>
      </c>
      <c r="BO19" s="146">
        <v>0</v>
      </c>
      <c r="BP19" s="146">
        <v>0</v>
      </c>
      <c r="BQ19" s="146">
        <v>62</v>
      </c>
      <c r="BR19" s="146">
        <v>781</v>
      </c>
      <c r="BS19" s="146">
        <v>3</v>
      </c>
      <c r="BT19" s="32">
        <v>104</v>
      </c>
      <c r="BU19" s="152">
        <v>701</v>
      </c>
      <c r="BV19" s="152">
        <v>4741</v>
      </c>
      <c r="BW19" s="22">
        <v>7</v>
      </c>
      <c r="BY19" s="13">
        <v>7</v>
      </c>
      <c r="BZ19" s="13" t="s">
        <v>51</v>
      </c>
      <c r="CA19" s="150">
        <f t="shared" si="6"/>
        <v>2.5</v>
      </c>
      <c r="CB19" s="150">
        <f t="shared" si="7"/>
        <v>10</v>
      </c>
      <c r="CC19" s="151">
        <f t="shared" si="8"/>
        <v>8000</v>
      </c>
      <c r="CD19" s="151">
        <f t="shared" si="9"/>
        <v>9500</v>
      </c>
      <c r="CE19" s="62" t="str">
        <f t="shared" si="10"/>
        <v>-</v>
      </c>
      <c r="CF19" s="158">
        <f t="shared" si="11"/>
        <v>190</v>
      </c>
      <c r="CG19" s="153">
        <v>81791</v>
      </c>
      <c r="CH19" s="153">
        <v>5601</v>
      </c>
      <c r="CI19" s="13" t="s">
        <v>110</v>
      </c>
      <c r="CJ19" s="14"/>
      <c r="CK19" s="14"/>
      <c r="CL19" s="14"/>
      <c r="CM19" s="14"/>
      <c r="CN19" s="13"/>
      <c r="CO19" s="13" t="s">
        <v>110</v>
      </c>
      <c r="CP19" s="14"/>
      <c r="CQ19" s="22">
        <v>7</v>
      </c>
    </row>
    <row r="20" spans="1:95" s="50" customFormat="1" ht="17.25" customHeight="1">
      <c r="A20" s="119">
        <v>8</v>
      </c>
      <c r="B20" s="119" t="s">
        <v>52</v>
      </c>
      <c r="C20" s="119">
        <v>3</v>
      </c>
      <c r="D20" s="54">
        <v>8</v>
      </c>
      <c r="E20" s="146">
        <v>226050</v>
      </c>
      <c r="F20" s="147">
        <v>46.76</v>
      </c>
      <c r="G20" s="146">
        <v>0</v>
      </c>
      <c r="H20" s="147">
        <v>0</v>
      </c>
      <c r="I20" s="146">
        <v>131713</v>
      </c>
      <c r="J20" s="147">
        <v>27.24</v>
      </c>
      <c r="K20" s="146">
        <v>125718</v>
      </c>
      <c r="L20" s="148">
        <v>26</v>
      </c>
      <c r="M20" s="122" t="s">
        <v>45</v>
      </c>
      <c r="N20" s="22" t="s">
        <v>45</v>
      </c>
      <c r="O20" s="149">
        <v>9848</v>
      </c>
      <c r="P20" s="146">
        <v>483481</v>
      </c>
      <c r="Q20" s="146">
        <v>0</v>
      </c>
      <c r="R20" s="146">
        <v>0</v>
      </c>
      <c r="S20" s="146">
        <v>63</v>
      </c>
      <c r="T20" s="146">
        <v>372</v>
      </c>
      <c r="U20" s="146">
        <v>5939</v>
      </c>
      <c r="V20" s="146">
        <v>81653</v>
      </c>
      <c r="W20" s="146">
        <v>174</v>
      </c>
      <c r="X20" s="146">
        <v>21201</v>
      </c>
      <c r="Y20" s="146">
        <v>-20391</v>
      </c>
      <c r="Z20" s="146">
        <v>359864</v>
      </c>
      <c r="AA20" s="22">
        <v>8</v>
      </c>
      <c r="AB20" s="13"/>
      <c r="AC20" s="119">
        <v>8</v>
      </c>
      <c r="AD20" s="119" t="s">
        <v>52</v>
      </c>
      <c r="AE20" s="150">
        <v>3.01</v>
      </c>
      <c r="AF20" s="62" t="s">
        <v>119</v>
      </c>
      <c r="AG20" s="151">
        <v>8300</v>
      </c>
      <c r="AH20" s="151">
        <v>13300</v>
      </c>
      <c r="AI20" s="22" t="s">
        <v>45</v>
      </c>
      <c r="AJ20" s="152">
        <v>190</v>
      </c>
      <c r="AK20" s="153">
        <v>7510086</v>
      </c>
      <c r="AL20" s="22" t="s">
        <v>45</v>
      </c>
      <c r="AM20" s="13" t="s">
        <v>110</v>
      </c>
      <c r="AN20" s="14"/>
      <c r="AO20" s="14"/>
      <c r="AP20" s="14"/>
      <c r="AQ20" s="14"/>
      <c r="AR20" s="42"/>
      <c r="AS20" s="13"/>
      <c r="AT20" s="14"/>
      <c r="AU20" s="22">
        <v>8</v>
      </c>
      <c r="AW20" s="119">
        <v>8</v>
      </c>
      <c r="AX20" s="119" t="s">
        <v>52</v>
      </c>
      <c r="AY20" s="20">
        <f t="shared" si="12"/>
        <v>3</v>
      </c>
      <c r="AZ20" s="20">
        <f t="shared" si="13"/>
        <v>8</v>
      </c>
      <c r="BA20" s="146">
        <v>8674</v>
      </c>
      <c r="BB20" s="147">
        <v>49.01</v>
      </c>
      <c r="BC20" s="146">
        <v>0</v>
      </c>
      <c r="BD20" s="147">
        <v>0</v>
      </c>
      <c r="BE20" s="146">
        <v>5080</v>
      </c>
      <c r="BF20" s="147">
        <v>28.71</v>
      </c>
      <c r="BG20" s="152">
        <v>3943</v>
      </c>
      <c r="BH20" s="148">
        <v>22.28</v>
      </c>
      <c r="BI20" s="22" t="s">
        <v>45</v>
      </c>
      <c r="BJ20" s="22" t="s">
        <v>45</v>
      </c>
      <c r="BK20" s="149">
        <v>299</v>
      </c>
      <c r="BL20" s="146">
        <v>17697</v>
      </c>
      <c r="BM20" s="146">
        <v>0</v>
      </c>
      <c r="BN20" s="146">
        <v>0</v>
      </c>
      <c r="BO20" s="146">
        <v>1</v>
      </c>
      <c r="BP20" s="146">
        <v>4</v>
      </c>
      <c r="BQ20" s="146">
        <v>184</v>
      </c>
      <c r="BR20" s="146">
        <v>2526</v>
      </c>
      <c r="BS20" s="146">
        <v>1</v>
      </c>
      <c r="BT20" s="32">
        <v>316</v>
      </c>
      <c r="BU20" s="152">
        <v>-3318</v>
      </c>
      <c r="BV20" s="152">
        <v>11533</v>
      </c>
      <c r="BW20" s="22">
        <v>8</v>
      </c>
      <c r="BY20" s="119">
        <v>8</v>
      </c>
      <c r="BZ20" s="119" t="s">
        <v>52</v>
      </c>
      <c r="CA20" s="150">
        <f t="shared" si="6"/>
        <v>3.01</v>
      </c>
      <c r="CB20" s="62" t="str">
        <f t="shared" si="7"/>
        <v>-</v>
      </c>
      <c r="CC20" s="151">
        <f t="shared" si="8"/>
        <v>8300</v>
      </c>
      <c r="CD20" s="151">
        <f t="shared" si="9"/>
        <v>13300</v>
      </c>
      <c r="CE20" s="62" t="str">
        <f t="shared" si="10"/>
        <v>-</v>
      </c>
      <c r="CF20" s="158">
        <f t="shared" si="11"/>
        <v>190</v>
      </c>
      <c r="CG20" s="153">
        <v>288189</v>
      </c>
      <c r="CH20" s="85" t="s">
        <v>119</v>
      </c>
      <c r="CI20" s="13" t="s">
        <v>110</v>
      </c>
      <c r="CJ20" s="14"/>
      <c r="CK20" s="14"/>
      <c r="CL20" s="14"/>
      <c r="CM20" s="14"/>
      <c r="CN20" s="42"/>
      <c r="CO20" s="13"/>
      <c r="CP20" s="14"/>
      <c r="CQ20" s="30">
        <v>8</v>
      </c>
    </row>
    <row r="21" spans="1:95" s="50" customFormat="1" ht="17.25" customHeight="1">
      <c r="A21" s="13">
        <v>9</v>
      </c>
      <c r="B21" s="13" t="s">
        <v>53</v>
      </c>
      <c r="C21" s="13">
        <v>4</v>
      </c>
      <c r="D21" s="53">
        <v>8</v>
      </c>
      <c r="E21" s="155">
        <v>185022</v>
      </c>
      <c r="F21" s="159">
        <v>75.08</v>
      </c>
      <c r="G21" s="155">
        <v>7636</v>
      </c>
      <c r="H21" s="159">
        <v>3.1</v>
      </c>
      <c r="I21" s="155">
        <v>33954</v>
      </c>
      <c r="J21" s="159">
        <v>13.78</v>
      </c>
      <c r="K21" s="155">
        <v>19819</v>
      </c>
      <c r="L21" s="160">
        <v>8.0399999999999991</v>
      </c>
      <c r="M21" s="121" t="s">
        <v>45</v>
      </c>
      <c r="N21" s="9" t="s">
        <v>45</v>
      </c>
      <c r="O21" s="154">
        <v>2278</v>
      </c>
      <c r="P21" s="155">
        <v>246431</v>
      </c>
      <c r="Q21" s="155">
        <v>0</v>
      </c>
      <c r="R21" s="155">
        <v>0</v>
      </c>
      <c r="S21" s="155">
        <v>209</v>
      </c>
      <c r="T21" s="155">
        <v>1020</v>
      </c>
      <c r="U21" s="155">
        <v>1179</v>
      </c>
      <c r="V21" s="155">
        <v>13478</v>
      </c>
      <c r="W21" s="155">
        <v>353</v>
      </c>
      <c r="X21" s="155">
        <v>81422</v>
      </c>
      <c r="Y21" s="155">
        <v>-3515</v>
      </c>
      <c r="Z21" s="157">
        <v>146996</v>
      </c>
      <c r="AA21" s="9">
        <v>9</v>
      </c>
      <c r="AB21" s="13"/>
      <c r="AC21" s="13">
        <v>9</v>
      </c>
      <c r="AD21" s="13" t="s">
        <v>53</v>
      </c>
      <c r="AE21" s="161">
        <v>3.7</v>
      </c>
      <c r="AF21" s="161">
        <v>11.7</v>
      </c>
      <c r="AG21" s="162">
        <v>7900</v>
      </c>
      <c r="AH21" s="162">
        <v>8700</v>
      </c>
      <c r="AI21" s="9" t="s">
        <v>45</v>
      </c>
      <c r="AJ21" s="157">
        <v>190</v>
      </c>
      <c r="AK21" s="163">
        <v>5000588</v>
      </c>
      <c r="AL21" s="163">
        <v>65266</v>
      </c>
      <c r="AM21" s="116" t="s">
        <v>110</v>
      </c>
      <c r="AN21" s="5"/>
      <c r="AO21" s="5"/>
      <c r="AP21" s="5"/>
      <c r="AQ21" s="5"/>
      <c r="AR21" s="33"/>
      <c r="AS21" s="116" t="s">
        <v>110</v>
      </c>
      <c r="AT21" s="164"/>
      <c r="AU21" s="9">
        <v>9</v>
      </c>
      <c r="AW21" s="13">
        <v>9</v>
      </c>
      <c r="AX21" s="13" t="s">
        <v>53</v>
      </c>
      <c r="AY21" s="165">
        <f t="shared" si="12"/>
        <v>4</v>
      </c>
      <c r="AZ21" s="165">
        <f t="shared" si="13"/>
        <v>8</v>
      </c>
      <c r="BA21" s="155">
        <v>1980</v>
      </c>
      <c r="BB21" s="159">
        <v>53.57</v>
      </c>
      <c r="BC21" s="155">
        <v>363</v>
      </c>
      <c r="BD21" s="159">
        <v>9.82</v>
      </c>
      <c r="BE21" s="155">
        <v>901</v>
      </c>
      <c r="BF21" s="159">
        <v>24.38</v>
      </c>
      <c r="BG21" s="157">
        <v>452</v>
      </c>
      <c r="BH21" s="160">
        <v>12.23</v>
      </c>
      <c r="BI21" s="9" t="s">
        <v>45</v>
      </c>
      <c r="BJ21" s="9" t="s">
        <v>45</v>
      </c>
      <c r="BK21" s="154">
        <v>52</v>
      </c>
      <c r="BL21" s="155">
        <v>3696</v>
      </c>
      <c r="BM21" s="155">
        <v>0</v>
      </c>
      <c r="BN21" s="155">
        <v>0</v>
      </c>
      <c r="BO21" s="155">
        <v>1</v>
      </c>
      <c r="BP21" s="155">
        <v>4</v>
      </c>
      <c r="BQ21" s="155">
        <v>28</v>
      </c>
      <c r="BR21" s="155">
        <v>373</v>
      </c>
      <c r="BS21" s="155">
        <v>1</v>
      </c>
      <c r="BT21" s="156">
        <v>148</v>
      </c>
      <c r="BU21" s="157">
        <v>-519</v>
      </c>
      <c r="BV21" s="157">
        <v>2652</v>
      </c>
      <c r="BW21" s="9">
        <v>9</v>
      </c>
      <c r="BY21" s="13">
        <v>9</v>
      </c>
      <c r="BZ21" s="13" t="s">
        <v>53</v>
      </c>
      <c r="CA21" s="161">
        <f t="shared" si="6"/>
        <v>3.7</v>
      </c>
      <c r="CB21" s="161">
        <f t="shared" si="7"/>
        <v>11.7</v>
      </c>
      <c r="CC21" s="162">
        <f t="shared" si="8"/>
        <v>7900</v>
      </c>
      <c r="CD21" s="162">
        <f t="shared" si="9"/>
        <v>8700</v>
      </c>
      <c r="CE21" s="89" t="str">
        <f t="shared" si="10"/>
        <v>-</v>
      </c>
      <c r="CF21" s="166">
        <f t="shared" si="11"/>
        <v>190</v>
      </c>
      <c r="CG21" s="163">
        <v>53501</v>
      </c>
      <c r="CH21" s="163">
        <v>3101</v>
      </c>
      <c r="CI21" s="116" t="s">
        <v>110</v>
      </c>
      <c r="CJ21" s="5"/>
      <c r="CK21" s="5"/>
      <c r="CL21" s="5"/>
      <c r="CM21" s="5"/>
      <c r="CN21" s="33"/>
      <c r="CO21" s="116" t="s">
        <v>110</v>
      </c>
      <c r="CP21" s="5"/>
      <c r="CQ21" s="22">
        <v>9</v>
      </c>
    </row>
    <row r="22" spans="1:95" s="50" customFormat="1" ht="17.25" customHeight="1">
      <c r="A22" s="13">
        <v>11</v>
      </c>
      <c r="B22" s="13" t="s">
        <v>54</v>
      </c>
      <c r="C22" s="13">
        <v>4</v>
      </c>
      <c r="D22" s="54">
        <v>6</v>
      </c>
      <c r="E22" s="146">
        <v>19413</v>
      </c>
      <c r="F22" s="147">
        <v>48.32</v>
      </c>
      <c r="G22" s="146">
        <v>2653</v>
      </c>
      <c r="H22" s="147">
        <v>6.6</v>
      </c>
      <c r="I22" s="146">
        <v>11196</v>
      </c>
      <c r="J22" s="147">
        <v>27.86</v>
      </c>
      <c r="K22" s="146">
        <v>6921</v>
      </c>
      <c r="L22" s="148">
        <v>17.22</v>
      </c>
      <c r="M22" s="122" t="s">
        <v>45</v>
      </c>
      <c r="N22" s="22" t="s">
        <v>45</v>
      </c>
      <c r="O22" s="149">
        <v>616</v>
      </c>
      <c r="P22" s="146">
        <v>40183</v>
      </c>
      <c r="Q22" s="146">
        <v>0</v>
      </c>
      <c r="R22" s="146">
        <v>0</v>
      </c>
      <c r="S22" s="146">
        <v>2</v>
      </c>
      <c r="T22" s="146">
        <v>18</v>
      </c>
      <c r="U22" s="146">
        <v>427</v>
      </c>
      <c r="V22" s="146">
        <v>6949</v>
      </c>
      <c r="W22" s="146">
        <v>1</v>
      </c>
      <c r="X22" s="146">
        <v>2721</v>
      </c>
      <c r="Y22" s="146">
        <v>-1184</v>
      </c>
      <c r="Z22" s="152">
        <v>29311</v>
      </c>
      <c r="AA22" s="22">
        <v>11</v>
      </c>
      <c r="AB22" s="13"/>
      <c r="AC22" s="13">
        <v>11</v>
      </c>
      <c r="AD22" s="13" t="s">
        <v>54</v>
      </c>
      <c r="AE22" s="150">
        <v>6</v>
      </c>
      <c r="AF22" s="150">
        <v>25</v>
      </c>
      <c r="AG22" s="151">
        <v>12000</v>
      </c>
      <c r="AH22" s="151">
        <v>12000</v>
      </c>
      <c r="AI22" s="22" t="s">
        <v>45</v>
      </c>
      <c r="AJ22" s="152">
        <v>190</v>
      </c>
      <c r="AK22" s="153">
        <v>326013</v>
      </c>
      <c r="AL22" s="153">
        <v>10611</v>
      </c>
      <c r="AM22" s="13" t="s">
        <v>110</v>
      </c>
      <c r="AN22" s="14"/>
      <c r="AO22" s="14"/>
      <c r="AP22" s="14"/>
      <c r="AQ22" s="14"/>
      <c r="AR22" s="42"/>
      <c r="AS22" s="13" t="s">
        <v>110</v>
      </c>
      <c r="AT22" s="49"/>
      <c r="AU22" s="22">
        <v>11</v>
      </c>
      <c r="AW22" s="13">
        <v>11</v>
      </c>
      <c r="AX22" s="13" t="s">
        <v>54</v>
      </c>
      <c r="AY22" s="20">
        <f t="shared" si="12"/>
        <v>4</v>
      </c>
      <c r="AZ22" s="20">
        <f t="shared" si="13"/>
        <v>6</v>
      </c>
      <c r="BA22" s="146">
        <v>631</v>
      </c>
      <c r="BB22" s="147">
        <v>51.06</v>
      </c>
      <c r="BC22" s="146">
        <v>137</v>
      </c>
      <c r="BD22" s="147">
        <v>11.08</v>
      </c>
      <c r="BE22" s="146">
        <v>324</v>
      </c>
      <c r="BF22" s="147">
        <v>26.21</v>
      </c>
      <c r="BG22" s="152">
        <v>144</v>
      </c>
      <c r="BH22" s="148">
        <v>11.65</v>
      </c>
      <c r="BI22" s="22" t="s">
        <v>45</v>
      </c>
      <c r="BJ22" s="22" t="s">
        <v>45</v>
      </c>
      <c r="BK22" s="149">
        <v>14</v>
      </c>
      <c r="BL22" s="146">
        <v>1236</v>
      </c>
      <c r="BM22" s="146">
        <v>0</v>
      </c>
      <c r="BN22" s="146">
        <v>0</v>
      </c>
      <c r="BO22" s="146">
        <v>2</v>
      </c>
      <c r="BP22" s="146">
        <v>1</v>
      </c>
      <c r="BQ22" s="146">
        <v>12</v>
      </c>
      <c r="BR22" s="146">
        <v>100</v>
      </c>
      <c r="BS22" s="146">
        <v>0</v>
      </c>
      <c r="BT22" s="32">
        <v>0</v>
      </c>
      <c r="BU22" s="152">
        <v>-139</v>
      </c>
      <c r="BV22" s="152">
        <v>996</v>
      </c>
      <c r="BW22" s="22">
        <v>11</v>
      </c>
      <c r="BY22" s="13">
        <v>11</v>
      </c>
      <c r="BZ22" s="13" t="s">
        <v>54</v>
      </c>
      <c r="CA22" s="150">
        <f t="shared" si="6"/>
        <v>6</v>
      </c>
      <c r="CB22" s="150">
        <f t="shared" si="7"/>
        <v>25</v>
      </c>
      <c r="CC22" s="151">
        <f t="shared" si="8"/>
        <v>12000</v>
      </c>
      <c r="CD22" s="151">
        <f t="shared" si="9"/>
        <v>12000</v>
      </c>
      <c r="CE22" s="62" t="str">
        <f t="shared" si="10"/>
        <v>-</v>
      </c>
      <c r="CF22" s="158">
        <f t="shared" si="11"/>
        <v>190</v>
      </c>
      <c r="CG22" s="153">
        <v>10523</v>
      </c>
      <c r="CH22" s="153">
        <v>546</v>
      </c>
      <c r="CI22" s="13" t="s">
        <v>110</v>
      </c>
      <c r="CJ22" s="14"/>
      <c r="CK22" s="14"/>
      <c r="CL22" s="14"/>
      <c r="CM22" s="14"/>
      <c r="CN22" s="42"/>
      <c r="CO22" s="13" t="s">
        <v>110</v>
      </c>
      <c r="CP22" s="14"/>
      <c r="CQ22" s="22">
        <v>11</v>
      </c>
    </row>
    <row r="23" spans="1:95" s="50" customFormat="1" ht="17.25" customHeight="1">
      <c r="A23" s="119">
        <v>12</v>
      </c>
      <c r="B23" s="119" t="s">
        <v>55</v>
      </c>
      <c r="C23" s="119">
        <v>4</v>
      </c>
      <c r="D23" s="52">
        <v>6</v>
      </c>
      <c r="E23" s="167">
        <v>6624</v>
      </c>
      <c r="F23" s="168">
        <v>47.97</v>
      </c>
      <c r="G23" s="167">
        <v>746</v>
      </c>
      <c r="H23" s="168">
        <v>5.4</v>
      </c>
      <c r="I23" s="167">
        <v>4661</v>
      </c>
      <c r="J23" s="168">
        <v>33.76</v>
      </c>
      <c r="K23" s="167">
        <v>1777</v>
      </c>
      <c r="L23" s="169">
        <v>12.87</v>
      </c>
      <c r="M23" s="48" t="s">
        <v>45</v>
      </c>
      <c r="N23" s="30" t="s">
        <v>45</v>
      </c>
      <c r="O23" s="170">
        <v>520</v>
      </c>
      <c r="P23" s="167">
        <v>13808</v>
      </c>
      <c r="Q23" s="167">
        <v>0</v>
      </c>
      <c r="R23" s="167">
        <v>0</v>
      </c>
      <c r="S23" s="167">
        <v>0</v>
      </c>
      <c r="T23" s="167">
        <v>0</v>
      </c>
      <c r="U23" s="167">
        <v>301</v>
      </c>
      <c r="V23" s="167">
        <v>1820</v>
      </c>
      <c r="W23" s="167">
        <v>1</v>
      </c>
      <c r="X23" s="167">
        <v>4</v>
      </c>
      <c r="Y23" s="167">
        <v>-124</v>
      </c>
      <c r="Z23" s="171">
        <v>12108</v>
      </c>
      <c r="AA23" s="30">
        <v>12</v>
      </c>
      <c r="AB23" s="13"/>
      <c r="AC23" s="13">
        <v>12</v>
      </c>
      <c r="AD23" s="13" t="s">
        <v>55</v>
      </c>
      <c r="AE23" s="172">
        <v>1</v>
      </c>
      <c r="AF23" s="172">
        <v>5</v>
      </c>
      <c r="AG23" s="173">
        <v>4800</v>
      </c>
      <c r="AH23" s="173">
        <v>3600</v>
      </c>
      <c r="AI23" s="30" t="s">
        <v>45</v>
      </c>
      <c r="AJ23" s="171">
        <v>190</v>
      </c>
      <c r="AK23" s="174">
        <v>662431</v>
      </c>
      <c r="AL23" s="174">
        <v>14927</v>
      </c>
      <c r="AM23" s="119" t="s">
        <v>110</v>
      </c>
      <c r="AN23" s="23"/>
      <c r="AO23" s="23"/>
      <c r="AP23" s="23"/>
      <c r="AQ23" s="23"/>
      <c r="AR23" s="24"/>
      <c r="AS23" s="119" t="s">
        <v>110</v>
      </c>
      <c r="AT23" s="65"/>
      <c r="AU23" s="30">
        <v>12</v>
      </c>
      <c r="AW23" s="119">
        <v>12</v>
      </c>
      <c r="AX23" s="119" t="s">
        <v>55</v>
      </c>
      <c r="AY23" s="36">
        <f t="shared" si="12"/>
        <v>4</v>
      </c>
      <c r="AZ23" s="36">
        <f t="shared" si="13"/>
        <v>6</v>
      </c>
      <c r="BA23" s="167">
        <v>193</v>
      </c>
      <c r="BB23" s="168">
        <v>43.96</v>
      </c>
      <c r="BC23" s="167">
        <v>51</v>
      </c>
      <c r="BD23" s="168">
        <v>11.62</v>
      </c>
      <c r="BE23" s="167">
        <v>139</v>
      </c>
      <c r="BF23" s="168">
        <v>31.66</v>
      </c>
      <c r="BG23" s="171">
        <v>56</v>
      </c>
      <c r="BH23" s="169">
        <v>12.76</v>
      </c>
      <c r="BI23" s="30" t="s">
        <v>45</v>
      </c>
      <c r="BJ23" s="30" t="s">
        <v>45</v>
      </c>
      <c r="BK23" s="170">
        <v>16</v>
      </c>
      <c r="BL23" s="167">
        <v>439</v>
      </c>
      <c r="BM23" s="167">
        <v>0</v>
      </c>
      <c r="BN23" s="167">
        <v>0</v>
      </c>
      <c r="BO23" s="167">
        <v>0</v>
      </c>
      <c r="BP23" s="167">
        <v>0</v>
      </c>
      <c r="BQ23" s="167">
        <v>9</v>
      </c>
      <c r="BR23" s="167">
        <v>51</v>
      </c>
      <c r="BS23" s="167">
        <v>0</v>
      </c>
      <c r="BT23" s="38">
        <v>0</v>
      </c>
      <c r="BU23" s="171">
        <v>-63</v>
      </c>
      <c r="BV23" s="171">
        <v>325</v>
      </c>
      <c r="BW23" s="30">
        <v>12</v>
      </c>
      <c r="BY23" s="13">
        <v>12</v>
      </c>
      <c r="BZ23" s="13" t="s">
        <v>55</v>
      </c>
      <c r="CA23" s="172">
        <f t="shared" si="6"/>
        <v>1</v>
      </c>
      <c r="CB23" s="172">
        <f t="shared" si="7"/>
        <v>5</v>
      </c>
      <c r="CC23" s="173">
        <f t="shared" si="8"/>
        <v>4800</v>
      </c>
      <c r="CD23" s="173">
        <f t="shared" si="9"/>
        <v>3600</v>
      </c>
      <c r="CE23" s="90" t="str">
        <f t="shared" si="10"/>
        <v>-</v>
      </c>
      <c r="CF23" s="175">
        <f t="shared" si="11"/>
        <v>190</v>
      </c>
      <c r="CG23" s="174">
        <v>19221</v>
      </c>
      <c r="CH23" s="174">
        <v>1027</v>
      </c>
      <c r="CI23" s="119" t="s">
        <v>110</v>
      </c>
      <c r="CJ23" s="23"/>
      <c r="CK23" s="23"/>
      <c r="CL23" s="23"/>
      <c r="CM23" s="23"/>
      <c r="CN23" s="24"/>
      <c r="CO23" s="119" t="s">
        <v>110</v>
      </c>
      <c r="CP23" s="23"/>
      <c r="CQ23" s="22">
        <v>12</v>
      </c>
    </row>
    <row r="24" spans="1:95" s="50" customFormat="1" ht="17.25" customHeight="1">
      <c r="A24" s="13">
        <v>15</v>
      </c>
      <c r="B24" s="13" t="s">
        <v>56</v>
      </c>
      <c r="C24" s="13">
        <v>4</v>
      </c>
      <c r="D24" s="54">
        <v>8</v>
      </c>
      <c r="E24" s="146">
        <v>49664</v>
      </c>
      <c r="F24" s="147">
        <v>45.99</v>
      </c>
      <c r="G24" s="146">
        <v>7585</v>
      </c>
      <c r="H24" s="147">
        <v>7.02</v>
      </c>
      <c r="I24" s="146">
        <v>33566</v>
      </c>
      <c r="J24" s="147">
        <v>31.08</v>
      </c>
      <c r="K24" s="146">
        <v>17176</v>
      </c>
      <c r="L24" s="148">
        <v>15.91</v>
      </c>
      <c r="M24" s="122" t="s">
        <v>45</v>
      </c>
      <c r="N24" s="22" t="s">
        <v>45</v>
      </c>
      <c r="O24" s="149">
        <v>2202</v>
      </c>
      <c r="P24" s="146">
        <v>107991</v>
      </c>
      <c r="Q24" s="146">
        <v>0</v>
      </c>
      <c r="R24" s="146">
        <v>0</v>
      </c>
      <c r="S24" s="146">
        <v>0</v>
      </c>
      <c r="T24" s="146">
        <v>0</v>
      </c>
      <c r="U24" s="146">
        <v>1383</v>
      </c>
      <c r="V24" s="146">
        <v>16116</v>
      </c>
      <c r="W24" s="146">
        <v>40</v>
      </c>
      <c r="X24" s="146">
        <v>3719</v>
      </c>
      <c r="Y24" s="146">
        <v>-3501</v>
      </c>
      <c r="Z24" s="146">
        <v>84655</v>
      </c>
      <c r="AA24" s="22">
        <v>15</v>
      </c>
      <c r="AB24" s="13"/>
      <c r="AC24" s="116">
        <v>15</v>
      </c>
      <c r="AD24" s="116" t="s">
        <v>56</v>
      </c>
      <c r="AE24" s="150">
        <v>3</v>
      </c>
      <c r="AF24" s="150">
        <v>13</v>
      </c>
      <c r="AG24" s="151">
        <v>8400</v>
      </c>
      <c r="AH24" s="151">
        <v>7800</v>
      </c>
      <c r="AI24" s="22" t="s">
        <v>45</v>
      </c>
      <c r="AJ24" s="152">
        <v>190</v>
      </c>
      <c r="AK24" s="153">
        <v>1655459</v>
      </c>
      <c r="AL24" s="153">
        <v>58344</v>
      </c>
      <c r="AM24" s="13" t="s">
        <v>110</v>
      </c>
      <c r="AN24" s="14"/>
      <c r="AO24" s="14"/>
      <c r="AP24" s="14"/>
      <c r="AQ24" s="14"/>
      <c r="AR24" s="42"/>
      <c r="AS24" s="13" t="s">
        <v>110</v>
      </c>
      <c r="AT24" s="14"/>
      <c r="AU24" s="22">
        <v>15</v>
      </c>
      <c r="AW24" s="13">
        <v>15</v>
      </c>
      <c r="AX24" s="13" t="s">
        <v>56</v>
      </c>
      <c r="AY24" s="20">
        <f t="shared" si="12"/>
        <v>4</v>
      </c>
      <c r="AZ24" s="20">
        <f t="shared" si="13"/>
        <v>8</v>
      </c>
      <c r="BA24" s="146">
        <v>1241</v>
      </c>
      <c r="BB24" s="147">
        <v>43.53</v>
      </c>
      <c r="BC24" s="146">
        <v>335</v>
      </c>
      <c r="BD24" s="147">
        <v>11.75</v>
      </c>
      <c r="BE24" s="146">
        <v>924</v>
      </c>
      <c r="BF24" s="147">
        <v>32.409999999999997</v>
      </c>
      <c r="BG24" s="152">
        <v>351</v>
      </c>
      <c r="BH24" s="148">
        <v>12.31</v>
      </c>
      <c r="BI24" s="22" t="s">
        <v>45</v>
      </c>
      <c r="BJ24" s="22" t="s">
        <v>45</v>
      </c>
      <c r="BK24" s="149">
        <v>45</v>
      </c>
      <c r="BL24" s="146">
        <v>2851</v>
      </c>
      <c r="BM24" s="146">
        <v>0</v>
      </c>
      <c r="BN24" s="146">
        <v>0</v>
      </c>
      <c r="BO24" s="146">
        <v>0</v>
      </c>
      <c r="BP24" s="146">
        <v>0</v>
      </c>
      <c r="BQ24" s="146">
        <v>24</v>
      </c>
      <c r="BR24" s="146">
        <v>398</v>
      </c>
      <c r="BS24" s="146">
        <v>0</v>
      </c>
      <c r="BT24" s="32">
        <v>0</v>
      </c>
      <c r="BU24" s="152">
        <v>-389</v>
      </c>
      <c r="BV24" s="152">
        <v>2064</v>
      </c>
      <c r="BW24" s="22">
        <v>15</v>
      </c>
      <c r="BY24" s="116">
        <v>15</v>
      </c>
      <c r="BZ24" s="116" t="s">
        <v>56</v>
      </c>
      <c r="CA24" s="150">
        <f t="shared" si="6"/>
        <v>3</v>
      </c>
      <c r="CB24" s="150">
        <f t="shared" si="7"/>
        <v>13</v>
      </c>
      <c r="CC24" s="151">
        <f t="shared" si="8"/>
        <v>8400</v>
      </c>
      <c r="CD24" s="151">
        <f t="shared" si="9"/>
        <v>7800</v>
      </c>
      <c r="CE24" s="62" t="str">
        <f t="shared" si="10"/>
        <v>-</v>
      </c>
      <c r="CF24" s="158">
        <f t="shared" si="11"/>
        <v>190</v>
      </c>
      <c r="CG24" s="153">
        <v>41356</v>
      </c>
      <c r="CH24" s="153">
        <v>2577</v>
      </c>
      <c r="CI24" s="13" t="s">
        <v>110</v>
      </c>
      <c r="CJ24" s="14"/>
      <c r="CK24" s="14"/>
      <c r="CL24" s="14"/>
      <c r="CM24" s="14"/>
      <c r="CN24" s="42"/>
      <c r="CO24" s="13" t="s">
        <v>110</v>
      </c>
      <c r="CP24" s="14"/>
      <c r="CQ24" s="9">
        <v>15</v>
      </c>
    </row>
    <row r="25" spans="1:95" s="50" customFormat="1" ht="17.25" customHeight="1">
      <c r="A25" s="13">
        <v>17</v>
      </c>
      <c r="B25" s="13" t="s">
        <v>57</v>
      </c>
      <c r="C25" s="13">
        <v>4</v>
      </c>
      <c r="D25" s="54">
        <v>4</v>
      </c>
      <c r="E25" s="146">
        <v>26814</v>
      </c>
      <c r="F25" s="147">
        <v>45.95</v>
      </c>
      <c r="G25" s="146">
        <v>3571</v>
      </c>
      <c r="H25" s="147">
        <v>6.12</v>
      </c>
      <c r="I25" s="146">
        <v>17519</v>
      </c>
      <c r="J25" s="147">
        <v>30.03</v>
      </c>
      <c r="K25" s="146">
        <v>10443</v>
      </c>
      <c r="L25" s="148">
        <v>17.899999999999999</v>
      </c>
      <c r="M25" s="122" t="s">
        <v>45</v>
      </c>
      <c r="N25" s="22" t="s">
        <v>45</v>
      </c>
      <c r="O25" s="149">
        <v>1904</v>
      </c>
      <c r="P25" s="146">
        <v>58347</v>
      </c>
      <c r="Q25" s="146">
        <v>0</v>
      </c>
      <c r="R25" s="146">
        <v>0</v>
      </c>
      <c r="S25" s="146">
        <v>0</v>
      </c>
      <c r="T25" s="146">
        <v>0</v>
      </c>
      <c r="U25" s="146">
        <v>1265</v>
      </c>
      <c r="V25" s="146">
        <v>9548</v>
      </c>
      <c r="W25" s="146">
        <v>7</v>
      </c>
      <c r="X25" s="146">
        <v>603</v>
      </c>
      <c r="Y25" s="146">
        <v>-2746</v>
      </c>
      <c r="Z25" s="146">
        <v>45450</v>
      </c>
      <c r="AA25" s="22">
        <v>17</v>
      </c>
      <c r="AB25" s="13"/>
      <c r="AC25" s="13">
        <v>17</v>
      </c>
      <c r="AD25" s="13" t="s">
        <v>57</v>
      </c>
      <c r="AE25" s="150">
        <v>2</v>
      </c>
      <c r="AF25" s="150">
        <v>8.8000000000000007</v>
      </c>
      <c r="AG25" s="151">
        <v>5200</v>
      </c>
      <c r="AH25" s="151">
        <v>5800</v>
      </c>
      <c r="AI25" s="22" t="s">
        <v>45</v>
      </c>
      <c r="AJ25" s="152">
        <v>190</v>
      </c>
      <c r="AK25" s="153">
        <v>1340728</v>
      </c>
      <c r="AL25" s="153">
        <v>40591</v>
      </c>
      <c r="AM25" s="13" t="s">
        <v>110</v>
      </c>
      <c r="AN25" s="14"/>
      <c r="AO25" s="14"/>
      <c r="AP25" s="14"/>
      <c r="AQ25" s="14"/>
      <c r="AR25" s="42"/>
      <c r="AS25" s="13" t="s">
        <v>110</v>
      </c>
      <c r="AT25" s="14"/>
      <c r="AU25" s="22">
        <v>17</v>
      </c>
      <c r="AW25" s="13">
        <v>17</v>
      </c>
      <c r="AX25" s="13" t="s">
        <v>57</v>
      </c>
      <c r="AY25" s="20">
        <f t="shared" si="12"/>
        <v>4</v>
      </c>
      <c r="AZ25" s="20">
        <f t="shared" si="13"/>
        <v>4</v>
      </c>
      <c r="BA25" s="146">
        <v>347</v>
      </c>
      <c r="BB25" s="147">
        <v>44.09</v>
      </c>
      <c r="BC25" s="146">
        <v>69</v>
      </c>
      <c r="BD25" s="147">
        <v>8.77</v>
      </c>
      <c r="BE25" s="146">
        <v>255</v>
      </c>
      <c r="BF25" s="147">
        <v>32.4</v>
      </c>
      <c r="BG25" s="152">
        <v>116</v>
      </c>
      <c r="BH25" s="148">
        <v>14.74</v>
      </c>
      <c r="BI25" s="22" t="s">
        <v>45</v>
      </c>
      <c r="BJ25" s="22" t="s">
        <v>45</v>
      </c>
      <c r="BK25" s="149">
        <v>21</v>
      </c>
      <c r="BL25" s="146">
        <v>787</v>
      </c>
      <c r="BM25" s="146">
        <v>0</v>
      </c>
      <c r="BN25" s="146">
        <v>0</v>
      </c>
      <c r="BO25" s="146">
        <v>0</v>
      </c>
      <c r="BP25" s="146">
        <v>0</v>
      </c>
      <c r="BQ25" s="146">
        <v>15</v>
      </c>
      <c r="BR25" s="146">
        <v>104</v>
      </c>
      <c r="BS25" s="146">
        <v>0</v>
      </c>
      <c r="BT25" s="32">
        <v>0</v>
      </c>
      <c r="BU25" s="152">
        <v>-130</v>
      </c>
      <c r="BV25" s="152">
        <v>553</v>
      </c>
      <c r="BW25" s="22">
        <v>17</v>
      </c>
      <c r="BY25" s="13">
        <v>17</v>
      </c>
      <c r="BZ25" s="13" t="s">
        <v>57</v>
      </c>
      <c r="CA25" s="150">
        <f t="shared" si="6"/>
        <v>2</v>
      </c>
      <c r="CB25" s="150">
        <f t="shared" si="7"/>
        <v>8.8000000000000007</v>
      </c>
      <c r="CC25" s="151">
        <f t="shared" si="8"/>
        <v>5200</v>
      </c>
      <c r="CD25" s="151">
        <f t="shared" si="9"/>
        <v>5800</v>
      </c>
      <c r="CE25" s="62" t="str">
        <f t="shared" si="10"/>
        <v>-</v>
      </c>
      <c r="CF25" s="158">
        <f t="shared" si="11"/>
        <v>190</v>
      </c>
      <c r="CG25" s="153">
        <v>17375</v>
      </c>
      <c r="CH25" s="153">
        <v>783</v>
      </c>
      <c r="CI25" s="13" t="s">
        <v>110</v>
      </c>
      <c r="CJ25" s="14"/>
      <c r="CK25" s="14"/>
      <c r="CL25" s="14"/>
      <c r="CM25" s="14"/>
      <c r="CN25" s="42"/>
      <c r="CO25" s="13" t="s">
        <v>110</v>
      </c>
      <c r="CP25" s="14"/>
      <c r="CQ25" s="22">
        <v>17</v>
      </c>
    </row>
    <row r="26" spans="1:95" s="50" customFormat="1" ht="17.25" customHeight="1">
      <c r="A26" s="59">
        <v>25</v>
      </c>
      <c r="B26" s="59" t="s">
        <v>58</v>
      </c>
      <c r="C26" s="59">
        <v>4</v>
      </c>
      <c r="D26" s="176">
        <v>4</v>
      </c>
      <c r="E26" s="177">
        <v>3639</v>
      </c>
      <c r="F26" s="178">
        <v>49.91</v>
      </c>
      <c r="G26" s="177">
        <v>572</v>
      </c>
      <c r="H26" s="178">
        <v>7.84</v>
      </c>
      <c r="I26" s="177">
        <v>1642</v>
      </c>
      <c r="J26" s="178">
        <v>22.52</v>
      </c>
      <c r="K26" s="177">
        <v>1439</v>
      </c>
      <c r="L26" s="179">
        <v>19.73</v>
      </c>
      <c r="M26" s="37" t="s">
        <v>45</v>
      </c>
      <c r="N26" s="123" t="s">
        <v>45</v>
      </c>
      <c r="O26" s="180">
        <v>253</v>
      </c>
      <c r="P26" s="177">
        <v>7292</v>
      </c>
      <c r="Q26" s="177">
        <v>0</v>
      </c>
      <c r="R26" s="177">
        <v>0</v>
      </c>
      <c r="S26" s="177">
        <v>0</v>
      </c>
      <c r="T26" s="177">
        <v>0</v>
      </c>
      <c r="U26" s="177">
        <v>164</v>
      </c>
      <c r="V26" s="177">
        <v>1004</v>
      </c>
      <c r="W26" s="177">
        <v>0</v>
      </c>
      <c r="X26" s="177">
        <v>0</v>
      </c>
      <c r="Y26" s="177">
        <v>-99</v>
      </c>
      <c r="Z26" s="181">
        <v>6189</v>
      </c>
      <c r="AA26" s="123">
        <v>25</v>
      </c>
      <c r="AB26" s="13"/>
      <c r="AC26" s="59">
        <v>25</v>
      </c>
      <c r="AD26" s="59" t="s">
        <v>58</v>
      </c>
      <c r="AE26" s="182">
        <v>2</v>
      </c>
      <c r="AF26" s="182">
        <v>10</v>
      </c>
      <c r="AG26" s="183">
        <v>3600</v>
      </c>
      <c r="AH26" s="183">
        <v>6000</v>
      </c>
      <c r="AI26" s="123" t="s">
        <v>45</v>
      </c>
      <c r="AJ26" s="181">
        <v>190</v>
      </c>
      <c r="AK26" s="184">
        <v>181972</v>
      </c>
      <c r="AL26" s="184">
        <v>5718</v>
      </c>
      <c r="AM26" s="59" t="s">
        <v>110</v>
      </c>
      <c r="AN26" s="185"/>
      <c r="AO26" s="185"/>
      <c r="AP26" s="185"/>
      <c r="AQ26" s="185"/>
      <c r="AR26" s="186"/>
      <c r="AS26" s="59" t="s">
        <v>110</v>
      </c>
      <c r="AT26" s="185"/>
      <c r="AU26" s="123">
        <v>25</v>
      </c>
      <c r="AW26" s="59">
        <v>25</v>
      </c>
      <c r="AX26" s="59" t="s">
        <v>58</v>
      </c>
      <c r="AY26" s="60">
        <f t="shared" si="12"/>
        <v>4</v>
      </c>
      <c r="AZ26" s="60">
        <f t="shared" si="13"/>
        <v>4</v>
      </c>
      <c r="BA26" s="177">
        <v>136</v>
      </c>
      <c r="BB26" s="178">
        <v>61.81</v>
      </c>
      <c r="BC26" s="177">
        <v>28</v>
      </c>
      <c r="BD26" s="178">
        <v>12.73</v>
      </c>
      <c r="BE26" s="177">
        <v>32</v>
      </c>
      <c r="BF26" s="178">
        <v>14.55</v>
      </c>
      <c r="BG26" s="181">
        <v>24</v>
      </c>
      <c r="BH26" s="179">
        <v>10.91</v>
      </c>
      <c r="BI26" s="123" t="s">
        <v>45</v>
      </c>
      <c r="BJ26" s="123" t="s">
        <v>45</v>
      </c>
      <c r="BK26" s="180">
        <v>4</v>
      </c>
      <c r="BL26" s="177">
        <v>220</v>
      </c>
      <c r="BM26" s="177">
        <v>0</v>
      </c>
      <c r="BN26" s="177">
        <v>0</v>
      </c>
      <c r="BO26" s="177">
        <v>0</v>
      </c>
      <c r="BP26" s="177">
        <v>0</v>
      </c>
      <c r="BQ26" s="177">
        <v>3</v>
      </c>
      <c r="BR26" s="177">
        <v>17</v>
      </c>
      <c r="BS26" s="177">
        <v>0</v>
      </c>
      <c r="BT26" s="187">
        <v>0</v>
      </c>
      <c r="BU26" s="181">
        <v>14</v>
      </c>
      <c r="BV26" s="181">
        <v>189</v>
      </c>
      <c r="BW26" s="123">
        <v>25</v>
      </c>
      <c r="BY26" s="59">
        <v>25</v>
      </c>
      <c r="BZ26" s="59" t="s">
        <v>58</v>
      </c>
      <c r="CA26" s="182">
        <f t="shared" si="6"/>
        <v>2</v>
      </c>
      <c r="CB26" s="182">
        <f t="shared" si="7"/>
        <v>10</v>
      </c>
      <c r="CC26" s="183">
        <f t="shared" si="8"/>
        <v>3600</v>
      </c>
      <c r="CD26" s="183">
        <f t="shared" si="9"/>
        <v>6000</v>
      </c>
      <c r="CE26" s="188" t="str">
        <f t="shared" si="10"/>
        <v>-</v>
      </c>
      <c r="CF26" s="189">
        <f t="shared" si="11"/>
        <v>190</v>
      </c>
      <c r="CG26" s="184">
        <v>6800</v>
      </c>
      <c r="CH26" s="184">
        <v>280</v>
      </c>
      <c r="CI26" s="59" t="s">
        <v>110</v>
      </c>
      <c r="CJ26" s="185"/>
      <c r="CK26" s="185"/>
      <c r="CL26" s="185"/>
      <c r="CM26" s="185"/>
      <c r="CN26" s="186"/>
      <c r="CO26" s="59" t="s">
        <v>110</v>
      </c>
      <c r="CP26" s="185"/>
      <c r="CQ26" s="123">
        <v>25</v>
      </c>
    </row>
    <row r="27" spans="1:95" s="50" customFormat="1" ht="17.25" customHeight="1">
      <c r="A27" s="13">
        <v>26</v>
      </c>
      <c r="B27" s="13" t="s">
        <v>59</v>
      </c>
      <c r="C27" s="13">
        <v>3</v>
      </c>
      <c r="D27" s="54">
        <v>8</v>
      </c>
      <c r="E27" s="146">
        <v>67283</v>
      </c>
      <c r="F27" s="147">
        <v>57.43</v>
      </c>
      <c r="G27" s="146">
        <v>0</v>
      </c>
      <c r="H27" s="147">
        <v>0</v>
      </c>
      <c r="I27" s="146">
        <v>35459</v>
      </c>
      <c r="J27" s="147">
        <v>30.26</v>
      </c>
      <c r="K27" s="146">
        <v>14426</v>
      </c>
      <c r="L27" s="148">
        <v>12.31</v>
      </c>
      <c r="M27" s="122" t="s">
        <v>45</v>
      </c>
      <c r="N27" s="22" t="s">
        <v>45</v>
      </c>
      <c r="O27" s="149">
        <v>2514</v>
      </c>
      <c r="P27" s="146">
        <v>117168</v>
      </c>
      <c r="Q27" s="146">
        <v>0</v>
      </c>
      <c r="R27" s="146">
        <v>0</v>
      </c>
      <c r="S27" s="146">
        <v>2</v>
      </c>
      <c r="T27" s="146">
        <v>20</v>
      </c>
      <c r="U27" s="146">
        <v>1498</v>
      </c>
      <c r="V27" s="146">
        <v>15228</v>
      </c>
      <c r="W27" s="146">
        <v>66</v>
      </c>
      <c r="X27" s="146">
        <v>10518</v>
      </c>
      <c r="Y27" s="146">
        <v>-1653</v>
      </c>
      <c r="Z27" s="146">
        <v>89749</v>
      </c>
      <c r="AA27" s="22">
        <v>26</v>
      </c>
      <c r="AB27" s="13"/>
      <c r="AC27" s="13">
        <v>26</v>
      </c>
      <c r="AD27" s="13" t="s">
        <v>59</v>
      </c>
      <c r="AE27" s="150">
        <v>2.8</v>
      </c>
      <c r="AF27" s="62" t="s">
        <v>119</v>
      </c>
      <c r="AG27" s="151">
        <v>7800</v>
      </c>
      <c r="AH27" s="151">
        <v>6000</v>
      </c>
      <c r="AI27" s="22" t="s">
        <v>45</v>
      </c>
      <c r="AJ27" s="152">
        <v>190</v>
      </c>
      <c r="AK27" s="153">
        <v>2403015</v>
      </c>
      <c r="AL27" s="22" t="s">
        <v>45</v>
      </c>
      <c r="AM27" s="13" t="s">
        <v>110</v>
      </c>
      <c r="AN27" s="14"/>
      <c r="AO27" s="14"/>
      <c r="AP27" s="14"/>
      <c r="AQ27" s="14"/>
      <c r="AR27" s="42"/>
      <c r="AS27" s="13"/>
      <c r="AT27" s="14"/>
      <c r="AU27" s="22">
        <v>26</v>
      </c>
      <c r="AW27" s="13">
        <v>26</v>
      </c>
      <c r="AX27" s="13" t="s">
        <v>59</v>
      </c>
      <c r="AY27" s="20">
        <f t="shared" si="12"/>
        <v>3</v>
      </c>
      <c r="AZ27" s="20">
        <f t="shared" si="13"/>
        <v>8</v>
      </c>
      <c r="BA27" s="146">
        <v>1838</v>
      </c>
      <c r="BB27" s="147">
        <v>53</v>
      </c>
      <c r="BC27" s="146">
        <v>0</v>
      </c>
      <c r="BD27" s="147">
        <v>0</v>
      </c>
      <c r="BE27" s="146">
        <v>1201</v>
      </c>
      <c r="BF27" s="147">
        <v>34.630000000000003</v>
      </c>
      <c r="BG27" s="152">
        <v>429</v>
      </c>
      <c r="BH27" s="148">
        <v>12.37</v>
      </c>
      <c r="BI27" s="22" t="s">
        <v>45</v>
      </c>
      <c r="BJ27" s="22" t="s">
        <v>45</v>
      </c>
      <c r="BK27" s="149">
        <v>74</v>
      </c>
      <c r="BL27" s="146">
        <v>3468</v>
      </c>
      <c r="BM27" s="146">
        <v>0</v>
      </c>
      <c r="BN27" s="146">
        <v>0</v>
      </c>
      <c r="BO27" s="146">
        <v>0</v>
      </c>
      <c r="BP27" s="146">
        <v>0</v>
      </c>
      <c r="BQ27" s="146">
        <v>55</v>
      </c>
      <c r="BR27" s="146">
        <v>583</v>
      </c>
      <c r="BS27" s="146">
        <v>3</v>
      </c>
      <c r="BT27" s="32">
        <v>452</v>
      </c>
      <c r="BU27" s="152">
        <v>-471</v>
      </c>
      <c r="BV27" s="152">
        <v>1962</v>
      </c>
      <c r="BW27" s="22">
        <v>26</v>
      </c>
      <c r="BY27" s="13">
        <v>26</v>
      </c>
      <c r="BZ27" s="13" t="s">
        <v>59</v>
      </c>
      <c r="CA27" s="150">
        <f t="shared" si="6"/>
        <v>2.8</v>
      </c>
      <c r="CB27" s="62" t="str">
        <f t="shared" si="7"/>
        <v>-</v>
      </c>
      <c r="CC27" s="151">
        <f t="shared" si="8"/>
        <v>7800</v>
      </c>
      <c r="CD27" s="151">
        <f t="shared" si="9"/>
        <v>6000</v>
      </c>
      <c r="CE27" s="62" t="str">
        <f t="shared" si="10"/>
        <v>-</v>
      </c>
      <c r="CF27" s="158">
        <f t="shared" si="11"/>
        <v>190</v>
      </c>
      <c r="CG27" s="153">
        <v>65655</v>
      </c>
      <c r="CH27" s="85" t="s">
        <v>119</v>
      </c>
      <c r="CI27" s="13" t="s">
        <v>110</v>
      </c>
      <c r="CJ27" s="14"/>
      <c r="CK27" s="14"/>
      <c r="CL27" s="14"/>
      <c r="CM27" s="14"/>
      <c r="CN27" s="42"/>
      <c r="CO27" s="13"/>
      <c r="CP27" s="14"/>
      <c r="CQ27" s="22">
        <v>26</v>
      </c>
    </row>
    <row r="28" spans="1:95" s="50" customFormat="1" ht="17.25" customHeight="1">
      <c r="A28" s="13">
        <v>27</v>
      </c>
      <c r="B28" s="13" t="s">
        <v>60</v>
      </c>
      <c r="C28" s="13">
        <v>4</v>
      </c>
      <c r="D28" s="54">
        <v>7</v>
      </c>
      <c r="E28" s="146">
        <v>44446</v>
      </c>
      <c r="F28" s="147">
        <v>45.37</v>
      </c>
      <c r="G28" s="146">
        <v>2437</v>
      </c>
      <c r="H28" s="147">
        <v>2.4900000000000002</v>
      </c>
      <c r="I28" s="146">
        <v>31977</v>
      </c>
      <c r="J28" s="147">
        <v>32.64</v>
      </c>
      <c r="K28" s="146">
        <v>19105</v>
      </c>
      <c r="L28" s="148">
        <v>19.5</v>
      </c>
      <c r="M28" s="122" t="s">
        <v>45</v>
      </c>
      <c r="N28" s="22" t="s">
        <v>45</v>
      </c>
      <c r="O28" s="149">
        <v>2041</v>
      </c>
      <c r="P28" s="146">
        <v>97965</v>
      </c>
      <c r="Q28" s="146">
        <v>0</v>
      </c>
      <c r="R28" s="146">
        <v>0</v>
      </c>
      <c r="S28" s="146">
        <v>2</v>
      </c>
      <c r="T28" s="146">
        <v>14</v>
      </c>
      <c r="U28" s="146">
        <v>1228</v>
      </c>
      <c r="V28" s="146">
        <v>15861</v>
      </c>
      <c r="W28" s="146">
        <v>34</v>
      </c>
      <c r="X28" s="146">
        <v>3171</v>
      </c>
      <c r="Y28" s="146">
        <v>-8973</v>
      </c>
      <c r="Z28" s="146">
        <v>69946</v>
      </c>
      <c r="AA28" s="22">
        <v>27</v>
      </c>
      <c r="AB28" s="13"/>
      <c r="AC28" s="13">
        <v>27</v>
      </c>
      <c r="AD28" s="13" t="s">
        <v>60</v>
      </c>
      <c r="AE28" s="150">
        <v>2.9</v>
      </c>
      <c r="AF28" s="150">
        <v>5</v>
      </c>
      <c r="AG28" s="151">
        <v>9800</v>
      </c>
      <c r="AH28" s="151">
        <v>9800</v>
      </c>
      <c r="AI28" s="22" t="s">
        <v>45</v>
      </c>
      <c r="AJ28" s="152">
        <v>190</v>
      </c>
      <c r="AK28" s="153">
        <v>1532650</v>
      </c>
      <c r="AL28" s="153">
        <v>48735</v>
      </c>
      <c r="AM28" s="13" t="s">
        <v>110</v>
      </c>
      <c r="AN28" s="14"/>
      <c r="AO28" s="14"/>
      <c r="AP28" s="14"/>
      <c r="AQ28" s="14"/>
      <c r="AR28" s="13"/>
      <c r="AS28" s="13" t="s">
        <v>110</v>
      </c>
      <c r="AT28" s="14"/>
      <c r="AU28" s="22">
        <v>27</v>
      </c>
      <c r="AW28" s="13">
        <v>27</v>
      </c>
      <c r="AX28" s="13" t="s">
        <v>60</v>
      </c>
      <c r="AY28" s="20">
        <f t="shared" si="12"/>
        <v>4</v>
      </c>
      <c r="AZ28" s="20">
        <f t="shared" si="13"/>
        <v>7</v>
      </c>
      <c r="BA28" s="146">
        <v>627</v>
      </c>
      <c r="BB28" s="147">
        <v>35.950000000000003</v>
      </c>
      <c r="BC28" s="146">
        <v>56</v>
      </c>
      <c r="BD28" s="147">
        <v>3.21</v>
      </c>
      <c r="BE28" s="146">
        <v>725</v>
      </c>
      <c r="BF28" s="147">
        <v>41.57</v>
      </c>
      <c r="BG28" s="152">
        <v>336</v>
      </c>
      <c r="BH28" s="148">
        <v>19.27</v>
      </c>
      <c r="BI28" s="22" t="s">
        <v>45</v>
      </c>
      <c r="BJ28" s="22" t="s">
        <v>45</v>
      </c>
      <c r="BK28" s="149">
        <v>35</v>
      </c>
      <c r="BL28" s="146">
        <v>1744</v>
      </c>
      <c r="BM28" s="146">
        <v>0</v>
      </c>
      <c r="BN28" s="146">
        <v>0</v>
      </c>
      <c r="BO28" s="146">
        <v>0</v>
      </c>
      <c r="BP28" s="146">
        <v>0</v>
      </c>
      <c r="BQ28" s="146">
        <v>28</v>
      </c>
      <c r="BR28" s="146">
        <v>405</v>
      </c>
      <c r="BS28" s="146">
        <v>0</v>
      </c>
      <c r="BT28" s="32">
        <v>0</v>
      </c>
      <c r="BU28" s="152">
        <v>-340</v>
      </c>
      <c r="BV28" s="152">
        <v>1679</v>
      </c>
      <c r="BW28" s="22">
        <v>27</v>
      </c>
      <c r="BY28" s="13">
        <v>27</v>
      </c>
      <c r="BZ28" s="13" t="s">
        <v>60</v>
      </c>
      <c r="CA28" s="150">
        <f t="shared" si="6"/>
        <v>2.9</v>
      </c>
      <c r="CB28" s="150">
        <f t="shared" si="7"/>
        <v>5</v>
      </c>
      <c r="CC28" s="151">
        <f t="shared" si="8"/>
        <v>9800</v>
      </c>
      <c r="CD28" s="151">
        <f t="shared" si="9"/>
        <v>9800</v>
      </c>
      <c r="CE28" s="62" t="str">
        <f t="shared" si="10"/>
        <v>-</v>
      </c>
      <c r="CF28" s="158">
        <f t="shared" si="11"/>
        <v>190</v>
      </c>
      <c r="CG28" s="153">
        <v>21622</v>
      </c>
      <c r="CH28" s="153">
        <v>1126</v>
      </c>
      <c r="CI28" s="13" t="s">
        <v>110</v>
      </c>
      <c r="CJ28" s="14"/>
      <c r="CK28" s="14"/>
      <c r="CL28" s="14"/>
      <c r="CM28" s="14"/>
      <c r="CN28" s="13"/>
      <c r="CO28" s="13" t="s">
        <v>110</v>
      </c>
      <c r="CP28" s="14"/>
      <c r="CQ28" s="22">
        <v>27</v>
      </c>
    </row>
    <row r="29" spans="1:95" s="50" customFormat="1" ht="17.25" customHeight="1">
      <c r="A29" s="119">
        <v>32</v>
      </c>
      <c r="B29" s="119" t="s">
        <v>61</v>
      </c>
      <c r="C29" s="119">
        <v>4</v>
      </c>
      <c r="D29" s="54">
        <v>7</v>
      </c>
      <c r="E29" s="146">
        <v>19538</v>
      </c>
      <c r="F29" s="147">
        <v>46.48</v>
      </c>
      <c r="G29" s="146">
        <v>3240</v>
      </c>
      <c r="H29" s="147">
        <v>7.71</v>
      </c>
      <c r="I29" s="146">
        <v>13457</v>
      </c>
      <c r="J29" s="147">
        <v>32.01</v>
      </c>
      <c r="K29" s="146">
        <v>5800</v>
      </c>
      <c r="L29" s="148">
        <v>13.8</v>
      </c>
      <c r="M29" s="122" t="s">
        <v>45</v>
      </c>
      <c r="N29" s="22" t="s">
        <v>45</v>
      </c>
      <c r="O29" s="149">
        <v>1200</v>
      </c>
      <c r="P29" s="146">
        <v>42035</v>
      </c>
      <c r="Q29" s="146">
        <v>0</v>
      </c>
      <c r="R29" s="146">
        <v>0</v>
      </c>
      <c r="S29" s="146">
        <v>0</v>
      </c>
      <c r="T29" s="146">
        <v>0</v>
      </c>
      <c r="U29" s="146">
        <v>682</v>
      </c>
      <c r="V29" s="146">
        <v>5373</v>
      </c>
      <c r="W29" s="146">
        <v>5</v>
      </c>
      <c r="X29" s="146">
        <v>419</v>
      </c>
      <c r="Y29" s="146">
        <v>-618</v>
      </c>
      <c r="Z29" s="146">
        <v>35625</v>
      </c>
      <c r="AA29" s="30">
        <v>32</v>
      </c>
      <c r="AB29" s="13"/>
      <c r="AC29" s="119">
        <v>32</v>
      </c>
      <c r="AD29" s="119" t="s">
        <v>61</v>
      </c>
      <c r="AE29" s="150">
        <v>1.9</v>
      </c>
      <c r="AF29" s="150">
        <v>7</v>
      </c>
      <c r="AG29" s="151">
        <v>6300</v>
      </c>
      <c r="AH29" s="151">
        <v>5100</v>
      </c>
      <c r="AI29" s="22" t="s">
        <v>45</v>
      </c>
      <c r="AJ29" s="152">
        <v>190</v>
      </c>
      <c r="AK29" s="153">
        <v>1028350</v>
      </c>
      <c r="AL29" s="153">
        <v>46286</v>
      </c>
      <c r="AM29" s="13" t="s">
        <v>110</v>
      </c>
      <c r="AN29" s="14"/>
      <c r="AO29" s="14"/>
      <c r="AP29" s="14"/>
      <c r="AQ29" s="14"/>
      <c r="AR29" s="42"/>
      <c r="AS29" s="13" t="s">
        <v>110</v>
      </c>
      <c r="AT29" s="14"/>
      <c r="AU29" s="22">
        <v>32</v>
      </c>
      <c r="AV29" s="106"/>
      <c r="AW29" s="119">
        <v>32</v>
      </c>
      <c r="AX29" s="119" t="s">
        <v>61</v>
      </c>
      <c r="AY29" s="20">
        <f t="shared" si="12"/>
        <v>4</v>
      </c>
      <c r="AZ29" s="20">
        <f t="shared" si="13"/>
        <v>7</v>
      </c>
      <c r="BA29" s="146">
        <v>1154</v>
      </c>
      <c r="BB29" s="147">
        <v>46.32</v>
      </c>
      <c r="BC29" s="146">
        <v>264</v>
      </c>
      <c r="BD29" s="147">
        <v>10.6</v>
      </c>
      <c r="BE29" s="146">
        <v>813</v>
      </c>
      <c r="BF29" s="147">
        <v>32.64</v>
      </c>
      <c r="BG29" s="152">
        <v>260</v>
      </c>
      <c r="BH29" s="148">
        <v>10.44</v>
      </c>
      <c r="BI29" s="22" t="s">
        <v>45</v>
      </c>
      <c r="BJ29" s="22" t="s">
        <v>45</v>
      </c>
      <c r="BK29" s="149">
        <v>52</v>
      </c>
      <c r="BL29" s="146">
        <v>2491</v>
      </c>
      <c r="BM29" s="146">
        <v>0</v>
      </c>
      <c r="BN29" s="146">
        <v>0</v>
      </c>
      <c r="BO29" s="146">
        <v>0</v>
      </c>
      <c r="BP29" s="146">
        <v>0</v>
      </c>
      <c r="BQ29" s="146">
        <v>28</v>
      </c>
      <c r="BR29" s="146">
        <v>271</v>
      </c>
      <c r="BS29" s="146">
        <v>1</v>
      </c>
      <c r="BT29" s="32">
        <v>67</v>
      </c>
      <c r="BU29" s="152">
        <v>-444</v>
      </c>
      <c r="BV29" s="152">
        <v>1709</v>
      </c>
      <c r="BW29" s="30">
        <v>32</v>
      </c>
      <c r="BY29" s="119">
        <v>32</v>
      </c>
      <c r="BZ29" s="119" t="s">
        <v>61</v>
      </c>
      <c r="CA29" s="150">
        <f t="shared" si="6"/>
        <v>1.9</v>
      </c>
      <c r="CB29" s="150">
        <f t="shared" si="7"/>
        <v>7</v>
      </c>
      <c r="CC29" s="151">
        <f t="shared" si="8"/>
        <v>6300</v>
      </c>
      <c r="CD29" s="151">
        <f t="shared" si="9"/>
        <v>5100</v>
      </c>
      <c r="CE29" s="62" t="str">
        <f t="shared" si="10"/>
        <v>-</v>
      </c>
      <c r="CF29" s="158">
        <f t="shared" si="11"/>
        <v>190</v>
      </c>
      <c r="CG29" s="153">
        <v>60771</v>
      </c>
      <c r="CH29" s="153">
        <v>3768</v>
      </c>
      <c r="CI29" s="13" t="s">
        <v>110</v>
      </c>
      <c r="CJ29" s="14"/>
      <c r="CK29" s="14"/>
      <c r="CL29" s="14"/>
      <c r="CM29" s="14"/>
      <c r="CN29" s="42"/>
      <c r="CO29" s="13" t="s">
        <v>110</v>
      </c>
      <c r="CP29" s="14"/>
      <c r="CQ29" s="30">
        <v>32</v>
      </c>
    </row>
    <row r="30" spans="1:95" s="50" customFormat="1" ht="17.25" customHeight="1">
      <c r="A30" s="13">
        <v>34</v>
      </c>
      <c r="B30" s="13" t="s">
        <v>62</v>
      </c>
      <c r="C30" s="13">
        <v>4</v>
      </c>
      <c r="D30" s="53">
        <v>9</v>
      </c>
      <c r="E30" s="155">
        <v>83895</v>
      </c>
      <c r="F30" s="159">
        <v>45.99</v>
      </c>
      <c r="G30" s="155">
        <v>18995</v>
      </c>
      <c r="H30" s="159">
        <v>10.41</v>
      </c>
      <c r="I30" s="155">
        <v>53237</v>
      </c>
      <c r="J30" s="159">
        <v>29.18</v>
      </c>
      <c r="K30" s="155">
        <v>26309</v>
      </c>
      <c r="L30" s="160">
        <v>14.42</v>
      </c>
      <c r="M30" s="121" t="s">
        <v>45</v>
      </c>
      <c r="N30" s="9" t="s">
        <v>45</v>
      </c>
      <c r="O30" s="154">
        <v>2780</v>
      </c>
      <c r="P30" s="155">
        <v>182436</v>
      </c>
      <c r="Q30" s="155">
        <v>0</v>
      </c>
      <c r="R30" s="155">
        <v>0</v>
      </c>
      <c r="S30" s="155">
        <v>2</v>
      </c>
      <c r="T30" s="155">
        <v>20</v>
      </c>
      <c r="U30" s="155">
        <v>1481</v>
      </c>
      <c r="V30" s="155">
        <v>2896</v>
      </c>
      <c r="W30" s="155">
        <v>86</v>
      </c>
      <c r="X30" s="155">
        <v>9142</v>
      </c>
      <c r="Y30" s="155">
        <v>-22839</v>
      </c>
      <c r="Z30" s="157">
        <v>147539</v>
      </c>
      <c r="AA30" s="22">
        <v>34</v>
      </c>
      <c r="AB30" s="13"/>
      <c r="AC30" s="13">
        <v>34</v>
      </c>
      <c r="AD30" s="13" t="s">
        <v>62</v>
      </c>
      <c r="AE30" s="161">
        <v>3.3</v>
      </c>
      <c r="AF30" s="161">
        <v>19.600000000000001</v>
      </c>
      <c r="AG30" s="162">
        <v>10100</v>
      </c>
      <c r="AH30" s="162">
        <v>9900</v>
      </c>
      <c r="AI30" s="9" t="s">
        <v>45</v>
      </c>
      <c r="AJ30" s="157">
        <v>190</v>
      </c>
      <c r="AK30" s="163">
        <v>2542304</v>
      </c>
      <c r="AL30" s="163">
        <v>96917</v>
      </c>
      <c r="AM30" s="116" t="s">
        <v>110</v>
      </c>
      <c r="AN30" s="5"/>
      <c r="AO30" s="5"/>
      <c r="AP30" s="5"/>
      <c r="AQ30" s="5"/>
      <c r="AR30" s="33"/>
      <c r="AS30" s="116" t="s">
        <v>110</v>
      </c>
      <c r="AT30" s="5"/>
      <c r="AU30" s="9">
        <v>34</v>
      </c>
      <c r="AW30" s="13">
        <v>34</v>
      </c>
      <c r="AX30" s="13" t="s">
        <v>62</v>
      </c>
      <c r="AY30" s="165">
        <f t="shared" si="12"/>
        <v>4</v>
      </c>
      <c r="AZ30" s="165">
        <f t="shared" si="13"/>
        <v>9</v>
      </c>
      <c r="BA30" s="155">
        <v>1247</v>
      </c>
      <c r="BB30" s="159">
        <v>37.29</v>
      </c>
      <c r="BC30" s="155">
        <v>395</v>
      </c>
      <c r="BD30" s="159">
        <v>11.81</v>
      </c>
      <c r="BE30" s="155">
        <v>1182</v>
      </c>
      <c r="BF30" s="159">
        <v>35.35</v>
      </c>
      <c r="BG30" s="157">
        <v>520</v>
      </c>
      <c r="BH30" s="160">
        <v>15.55</v>
      </c>
      <c r="BI30" s="9" t="s">
        <v>45</v>
      </c>
      <c r="BJ30" s="9" t="s">
        <v>45</v>
      </c>
      <c r="BK30" s="154">
        <v>53</v>
      </c>
      <c r="BL30" s="155">
        <v>3344</v>
      </c>
      <c r="BM30" s="155">
        <v>0</v>
      </c>
      <c r="BN30" s="155">
        <v>0</v>
      </c>
      <c r="BO30" s="155">
        <v>0</v>
      </c>
      <c r="BP30" s="155">
        <v>0</v>
      </c>
      <c r="BQ30" s="155">
        <v>39</v>
      </c>
      <c r="BR30" s="155">
        <v>600</v>
      </c>
      <c r="BS30" s="155">
        <v>1</v>
      </c>
      <c r="BT30" s="156">
        <v>54</v>
      </c>
      <c r="BU30" s="157">
        <v>330</v>
      </c>
      <c r="BV30" s="157">
        <v>2360</v>
      </c>
      <c r="BW30" s="22">
        <v>34</v>
      </c>
      <c r="BY30" s="13">
        <v>34</v>
      </c>
      <c r="BZ30" s="13" t="s">
        <v>62</v>
      </c>
      <c r="CA30" s="161">
        <f t="shared" si="6"/>
        <v>3.3</v>
      </c>
      <c r="CB30" s="161">
        <f t="shared" si="7"/>
        <v>19.600000000000001</v>
      </c>
      <c r="CC30" s="162">
        <f t="shared" si="8"/>
        <v>10100</v>
      </c>
      <c r="CD30" s="162">
        <f t="shared" si="9"/>
        <v>9900</v>
      </c>
      <c r="CE30" s="89" t="str">
        <f t="shared" si="10"/>
        <v>-</v>
      </c>
      <c r="CF30" s="166">
        <f t="shared" si="11"/>
        <v>190</v>
      </c>
      <c r="CG30" s="163">
        <v>37785</v>
      </c>
      <c r="CH30" s="163">
        <v>2018</v>
      </c>
      <c r="CI30" s="116" t="s">
        <v>110</v>
      </c>
      <c r="CJ30" s="5"/>
      <c r="CK30" s="5"/>
      <c r="CL30" s="5"/>
      <c r="CM30" s="5"/>
      <c r="CN30" s="33"/>
      <c r="CO30" s="116" t="s">
        <v>110</v>
      </c>
      <c r="CP30" s="5"/>
      <c r="CQ30" s="22">
        <v>34</v>
      </c>
    </row>
    <row r="31" spans="1:95" s="50" customFormat="1" ht="17.25" customHeight="1">
      <c r="A31" s="13">
        <v>36</v>
      </c>
      <c r="B31" s="13" t="s">
        <v>63</v>
      </c>
      <c r="C31" s="13">
        <v>4</v>
      </c>
      <c r="D31" s="54">
        <v>9</v>
      </c>
      <c r="E31" s="146">
        <v>73851</v>
      </c>
      <c r="F31" s="147">
        <v>46.57</v>
      </c>
      <c r="G31" s="146">
        <v>13477</v>
      </c>
      <c r="H31" s="147">
        <v>8.5</v>
      </c>
      <c r="I31" s="146">
        <v>44842</v>
      </c>
      <c r="J31" s="147">
        <v>28.28</v>
      </c>
      <c r="K31" s="146">
        <v>26411</v>
      </c>
      <c r="L31" s="148">
        <v>16.649999999999999</v>
      </c>
      <c r="M31" s="122" t="s">
        <v>45</v>
      </c>
      <c r="N31" s="22" t="s">
        <v>45</v>
      </c>
      <c r="O31" s="149">
        <v>2575</v>
      </c>
      <c r="P31" s="146">
        <v>158581</v>
      </c>
      <c r="Q31" s="146">
        <v>0</v>
      </c>
      <c r="R31" s="146">
        <v>0</v>
      </c>
      <c r="S31" s="146">
        <v>0</v>
      </c>
      <c r="T31" s="146">
        <v>0</v>
      </c>
      <c r="U31" s="146">
        <v>1528</v>
      </c>
      <c r="V31" s="146">
        <v>21004</v>
      </c>
      <c r="W31" s="146">
        <v>64</v>
      </c>
      <c r="X31" s="146">
        <v>9920</v>
      </c>
      <c r="Y31" s="146">
        <v>-6358</v>
      </c>
      <c r="Z31" s="152">
        <v>121299</v>
      </c>
      <c r="AA31" s="22">
        <v>36</v>
      </c>
      <c r="AB31" s="13"/>
      <c r="AC31" s="13">
        <v>36</v>
      </c>
      <c r="AD31" s="13" t="s">
        <v>63</v>
      </c>
      <c r="AE31" s="150">
        <v>3.15</v>
      </c>
      <c r="AF31" s="150">
        <v>19</v>
      </c>
      <c r="AG31" s="151">
        <v>9600</v>
      </c>
      <c r="AH31" s="151">
        <v>10800</v>
      </c>
      <c r="AI31" s="22" t="s">
        <v>45</v>
      </c>
      <c r="AJ31" s="152">
        <v>190</v>
      </c>
      <c r="AK31" s="153">
        <v>2344488</v>
      </c>
      <c r="AL31" s="153">
        <v>70932</v>
      </c>
      <c r="AM31" s="13" t="s">
        <v>110</v>
      </c>
      <c r="AN31" s="14"/>
      <c r="AO31" s="14"/>
      <c r="AP31" s="14"/>
      <c r="AQ31" s="14"/>
      <c r="AR31" s="42"/>
      <c r="AS31" s="13" t="s">
        <v>110</v>
      </c>
      <c r="AT31" s="14"/>
      <c r="AU31" s="22">
        <v>36</v>
      </c>
      <c r="AW31" s="13">
        <v>36</v>
      </c>
      <c r="AX31" s="13" t="s">
        <v>63</v>
      </c>
      <c r="AY31" s="20">
        <f t="shared" si="12"/>
        <v>4</v>
      </c>
      <c r="AZ31" s="20">
        <f t="shared" si="13"/>
        <v>9</v>
      </c>
      <c r="BA31" s="146">
        <v>1090</v>
      </c>
      <c r="BB31" s="147">
        <v>41.13</v>
      </c>
      <c r="BC31" s="146">
        <v>252</v>
      </c>
      <c r="BD31" s="147">
        <v>9.51</v>
      </c>
      <c r="BE31" s="146">
        <v>941</v>
      </c>
      <c r="BF31" s="147">
        <v>35.51</v>
      </c>
      <c r="BG31" s="152">
        <v>367</v>
      </c>
      <c r="BH31" s="148">
        <v>13.85</v>
      </c>
      <c r="BI31" s="22" t="s">
        <v>45</v>
      </c>
      <c r="BJ31" s="22" t="s">
        <v>45</v>
      </c>
      <c r="BK31" s="149">
        <v>35</v>
      </c>
      <c r="BL31" s="146">
        <v>2650</v>
      </c>
      <c r="BM31" s="146">
        <v>0</v>
      </c>
      <c r="BN31" s="146">
        <v>0</v>
      </c>
      <c r="BO31" s="146">
        <v>0</v>
      </c>
      <c r="BP31" s="146">
        <v>0</v>
      </c>
      <c r="BQ31" s="146">
        <v>17</v>
      </c>
      <c r="BR31" s="146">
        <v>323</v>
      </c>
      <c r="BS31" s="146">
        <v>0</v>
      </c>
      <c r="BT31" s="32">
        <v>0</v>
      </c>
      <c r="BU31" s="152">
        <v>-465</v>
      </c>
      <c r="BV31" s="152">
        <v>1862</v>
      </c>
      <c r="BW31" s="22">
        <v>36</v>
      </c>
      <c r="BY31" s="13">
        <v>36</v>
      </c>
      <c r="BZ31" s="13" t="s">
        <v>63</v>
      </c>
      <c r="CA31" s="150">
        <f t="shared" si="6"/>
        <v>3.15</v>
      </c>
      <c r="CB31" s="150">
        <f t="shared" si="7"/>
        <v>19</v>
      </c>
      <c r="CC31" s="151">
        <f t="shared" si="8"/>
        <v>9600</v>
      </c>
      <c r="CD31" s="151">
        <f t="shared" si="9"/>
        <v>10800</v>
      </c>
      <c r="CE31" s="62" t="str">
        <f t="shared" si="10"/>
        <v>-</v>
      </c>
      <c r="CF31" s="158">
        <f t="shared" si="11"/>
        <v>190</v>
      </c>
      <c r="CG31" s="153">
        <v>34593</v>
      </c>
      <c r="CH31" s="153">
        <v>1326</v>
      </c>
      <c r="CI31" s="13" t="s">
        <v>110</v>
      </c>
      <c r="CJ31" s="14"/>
      <c r="CK31" s="14"/>
      <c r="CL31" s="14"/>
      <c r="CM31" s="14"/>
      <c r="CN31" s="42"/>
      <c r="CO31" s="13" t="s">
        <v>110</v>
      </c>
      <c r="CP31" s="14"/>
      <c r="CQ31" s="22">
        <v>36</v>
      </c>
    </row>
    <row r="32" spans="1:95" s="50" customFormat="1" ht="17.25" customHeight="1">
      <c r="A32" s="119">
        <v>37</v>
      </c>
      <c r="B32" s="119" t="s">
        <v>64</v>
      </c>
      <c r="C32" s="119">
        <v>4</v>
      </c>
      <c r="D32" s="52">
        <v>6</v>
      </c>
      <c r="E32" s="167">
        <v>51327</v>
      </c>
      <c r="F32" s="168">
        <v>44.33</v>
      </c>
      <c r="G32" s="167">
        <v>10428</v>
      </c>
      <c r="H32" s="168">
        <v>9.01</v>
      </c>
      <c r="I32" s="167">
        <v>35885</v>
      </c>
      <c r="J32" s="168">
        <v>30.99</v>
      </c>
      <c r="K32" s="167">
        <v>18149</v>
      </c>
      <c r="L32" s="169">
        <v>15.67</v>
      </c>
      <c r="M32" s="48" t="s">
        <v>45</v>
      </c>
      <c r="N32" s="30" t="s">
        <v>45</v>
      </c>
      <c r="O32" s="170">
        <v>2642</v>
      </c>
      <c r="P32" s="167">
        <v>115789</v>
      </c>
      <c r="Q32" s="167">
        <v>0</v>
      </c>
      <c r="R32" s="167">
        <v>0</v>
      </c>
      <c r="S32" s="167">
        <v>1</v>
      </c>
      <c r="T32" s="167">
        <v>132</v>
      </c>
      <c r="U32" s="167">
        <v>1581</v>
      </c>
      <c r="V32" s="167">
        <v>16155</v>
      </c>
      <c r="W32" s="167">
        <v>26</v>
      </c>
      <c r="X32" s="167">
        <v>3288</v>
      </c>
      <c r="Y32" s="167">
        <v>-1443</v>
      </c>
      <c r="Z32" s="171">
        <v>94771</v>
      </c>
      <c r="AA32" s="30">
        <v>37</v>
      </c>
      <c r="AB32" s="13"/>
      <c r="AC32" s="119">
        <v>37</v>
      </c>
      <c r="AD32" s="119" t="s">
        <v>64</v>
      </c>
      <c r="AE32" s="172">
        <v>2.2999999999999998</v>
      </c>
      <c r="AF32" s="172">
        <v>13</v>
      </c>
      <c r="AG32" s="173">
        <v>7200</v>
      </c>
      <c r="AH32" s="173">
        <v>7200</v>
      </c>
      <c r="AI32" s="30" t="s">
        <v>45</v>
      </c>
      <c r="AJ32" s="171">
        <v>190</v>
      </c>
      <c r="AK32" s="174">
        <v>2231635</v>
      </c>
      <c r="AL32" s="174">
        <v>80219</v>
      </c>
      <c r="AM32" s="119" t="s">
        <v>110</v>
      </c>
      <c r="AN32" s="23"/>
      <c r="AO32" s="23"/>
      <c r="AP32" s="23"/>
      <c r="AQ32" s="23"/>
      <c r="AR32" s="24"/>
      <c r="AS32" s="119" t="s">
        <v>110</v>
      </c>
      <c r="AT32" s="23"/>
      <c r="AU32" s="30">
        <v>37</v>
      </c>
      <c r="AW32" s="119">
        <v>37</v>
      </c>
      <c r="AX32" s="119" t="s">
        <v>64</v>
      </c>
      <c r="AY32" s="36">
        <f t="shared" si="12"/>
        <v>4</v>
      </c>
      <c r="AZ32" s="36">
        <f t="shared" si="13"/>
        <v>6</v>
      </c>
      <c r="BA32" s="167">
        <v>860</v>
      </c>
      <c r="BB32" s="168">
        <v>33.520000000000003</v>
      </c>
      <c r="BC32" s="167">
        <v>231</v>
      </c>
      <c r="BD32" s="168">
        <v>9.01</v>
      </c>
      <c r="BE32" s="167">
        <v>1066</v>
      </c>
      <c r="BF32" s="168">
        <v>41.56</v>
      </c>
      <c r="BG32" s="171">
        <v>408</v>
      </c>
      <c r="BH32" s="169">
        <v>15.91</v>
      </c>
      <c r="BI32" s="30" t="s">
        <v>45</v>
      </c>
      <c r="BJ32" s="30" t="s">
        <v>45</v>
      </c>
      <c r="BK32" s="170">
        <v>57</v>
      </c>
      <c r="BL32" s="167">
        <v>2565</v>
      </c>
      <c r="BM32" s="167">
        <v>0</v>
      </c>
      <c r="BN32" s="167">
        <v>0</v>
      </c>
      <c r="BO32" s="167">
        <v>1</v>
      </c>
      <c r="BP32" s="167">
        <v>3</v>
      </c>
      <c r="BQ32" s="167">
        <v>39</v>
      </c>
      <c r="BR32" s="167">
        <v>497</v>
      </c>
      <c r="BS32" s="167">
        <v>1</v>
      </c>
      <c r="BT32" s="38">
        <v>1</v>
      </c>
      <c r="BU32" s="171">
        <v>-561</v>
      </c>
      <c r="BV32" s="171">
        <v>1503</v>
      </c>
      <c r="BW32" s="30">
        <v>37</v>
      </c>
      <c r="BY32" s="119">
        <v>37</v>
      </c>
      <c r="BZ32" s="119" t="s">
        <v>64</v>
      </c>
      <c r="CA32" s="172">
        <f t="shared" si="6"/>
        <v>2.2999999999999998</v>
      </c>
      <c r="CB32" s="172">
        <f t="shared" si="7"/>
        <v>13</v>
      </c>
      <c r="CC32" s="173">
        <f t="shared" si="8"/>
        <v>7200</v>
      </c>
      <c r="CD32" s="173">
        <f t="shared" si="9"/>
        <v>7200</v>
      </c>
      <c r="CE32" s="90" t="str">
        <f t="shared" si="10"/>
        <v>-</v>
      </c>
      <c r="CF32" s="175">
        <f t="shared" si="11"/>
        <v>190</v>
      </c>
      <c r="CG32" s="174">
        <v>37396</v>
      </c>
      <c r="CH32" s="174">
        <v>1779</v>
      </c>
      <c r="CI32" s="119" t="s">
        <v>110</v>
      </c>
      <c r="CJ32" s="23"/>
      <c r="CK32" s="23"/>
      <c r="CL32" s="23"/>
      <c r="CM32" s="23"/>
      <c r="CN32" s="24"/>
      <c r="CO32" s="119" t="s">
        <v>110</v>
      </c>
      <c r="CP32" s="23"/>
      <c r="CQ32" s="30">
        <v>37</v>
      </c>
    </row>
    <row r="33" spans="1:95" s="50" customFormat="1" ht="17.25" customHeight="1">
      <c r="A33" s="13">
        <v>40</v>
      </c>
      <c r="B33" s="13" t="s">
        <v>65</v>
      </c>
      <c r="C33" s="13">
        <v>4</v>
      </c>
      <c r="D33" s="54">
        <v>8</v>
      </c>
      <c r="E33" s="146">
        <v>36547</v>
      </c>
      <c r="F33" s="147">
        <v>47.6</v>
      </c>
      <c r="G33" s="146">
        <v>4814</v>
      </c>
      <c r="H33" s="147">
        <v>6.27</v>
      </c>
      <c r="I33" s="146">
        <v>17487</v>
      </c>
      <c r="J33" s="147">
        <v>22.78</v>
      </c>
      <c r="K33" s="146">
        <v>17922</v>
      </c>
      <c r="L33" s="148">
        <v>23.35</v>
      </c>
      <c r="M33" s="122" t="s">
        <v>45</v>
      </c>
      <c r="N33" s="22" t="s">
        <v>45</v>
      </c>
      <c r="O33" s="149">
        <v>2469</v>
      </c>
      <c r="P33" s="146">
        <v>76770</v>
      </c>
      <c r="Q33" s="146">
        <v>0</v>
      </c>
      <c r="R33" s="146">
        <v>0</v>
      </c>
      <c r="S33" s="146">
        <v>3</v>
      </c>
      <c r="T33" s="146">
        <v>22</v>
      </c>
      <c r="U33" s="146">
        <v>1524</v>
      </c>
      <c r="V33" s="146">
        <v>11629</v>
      </c>
      <c r="W33" s="146">
        <v>33</v>
      </c>
      <c r="X33" s="146">
        <v>2735</v>
      </c>
      <c r="Y33" s="146">
        <v>-2095</v>
      </c>
      <c r="Z33" s="146">
        <v>60289</v>
      </c>
      <c r="AA33" s="22">
        <v>40</v>
      </c>
      <c r="AB33" s="13"/>
      <c r="AC33" s="13">
        <v>40</v>
      </c>
      <c r="AD33" s="13" t="s">
        <v>65</v>
      </c>
      <c r="AE33" s="150">
        <v>1.6</v>
      </c>
      <c r="AF33" s="150">
        <v>7</v>
      </c>
      <c r="AG33" s="151">
        <v>4500</v>
      </c>
      <c r="AH33" s="151">
        <v>7600</v>
      </c>
      <c r="AI33" s="22" t="s">
        <v>45</v>
      </c>
      <c r="AJ33" s="152">
        <v>190</v>
      </c>
      <c r="AK33" s="153">
        <v>2284201</v>
      </c>
      <c r="AL33" s="153">
        <v>68722</v>
      </c>
      <c r="AM33" s="13" t="s">
        <v>110</v>
      </c>
      <c r="AN33" s="14"/>
      <c r="AO33" s="14"/>
      <c r="AP33" s="14"/>
      <c r="AQ33" s="14"/>
      <c r="AR33" s="42"/>
      <c r="AS33" s="13" t="s">
        <v>110</v>
      </c>
      <c r="AT33" s="14"/>
      <c r="AU33" s="22">
        <v>40</v>
      </c>
      <c r="AW33" s="13">
        <v>40</v>
      </c>
      <c r="AX33" s="13" t="s">
        <v>65</v>
      </c>
      <c r="AY33" s="20">
        <f t="shared" si="12"/>
        <v>4</v>
      </c>
      <c r="AZ33" s="20">
        <f t="shared" si="13"/>
        <v>8</v>
      </c>
      <c r="BA33" s="146">
        <v>1735</v>
      </c>
      <c r="BB33" s="147">
        <v>54.51</v>
      </c>
      <c r="BC33" s="146">
        <v>200</v>
      </c>
      <c r="BD33" s="147">
        <v>6.28</v>
      </c>
      <c r="BE33" s="146">
        <v>648</v>
      </c>
      <c r="BF33" s="147">
        <v>20.36</v>
      </c>
      <c r="BG33" s="152">
        <v>600</v>
      </c>
      <c r="BH33" s="148">
        <v>18.850000000000001</v>
      </c>
      <c r="BI33" s="22" t="s">
        <v>45</v>
      </c>
      <c r="BJ33" s="22" t="s">
        <v>45</v>
      </c>
      <c r="BK33" s="149">
        <v>79</v>
      </c>
      <c r="BL33" s="146">
        <v>3183</v>
      </c>
      <c r="BM33" s="146">
        <v>0</v>
      </c>
      <c r="BN33" s="146">
        <v>0</v>
      </c>
      <c r="BO33" s="146">
        <v>0</v>
      </c>
      <c r="BP33" s="146">
        <v>0</v>
      </c>
      <c r="BQ33" s="146">
        <v>44</v>
      </c>
      <c r="BR33" s="146">
        <v>314</v>
      </c>
      <c r="BS33" s="146">
        <v>2</v>
      </c>
      <c r="BT33" s="32">
        <v>296</v>
      </c>
      <c r="BU33" s="152">
        <v>-638</v>
      </c>
      <c r="BV33" s="152">
        <v>1935</v>
      </c>
      <c r="BW33" s="22">
        <v>40</v>
      </c>
      <c r="BY33" s="13">
        <v>40</v>
      </c>
      <c r="BZ33" s="13" t="s">
        <v>65</v>
      </c>
      <c r="CA33" s="150">
        <f t="shared" si="6"/>
        <v>1.6</v>
      </c>
      <c r="CB33" s="150">
        <f t="shared" si="7"/>
        <v>7</v>
      </c>
      <c r="CC33" s="151">
        <f t="shared" si="8"/>
        <v>4500</v>
      </c>
      <c r="CD33" s="151">
        <f t="shared" si="9"/>
        <v>7600</v>
      </c>
      <c r="CE33" s="62" t="str">
        <f t="shared" si="10"/>
        <v>-</v>
      </c>
      <c r="CF33" s="158">
        <f t="shared" si="11"/>
        <v>190</v>
      </c>
      <c r="CG33" s="153">
        <v>108415</v>
      </c>
      <c r="CH33" s="153">
        <v>2857</v>
      </c>
      <c r="CI33" s="13" t="s">
        <v>110</v>
      </c>
      <c r="CJ33" s="14"/>
      <c r="CK33" s="14"/>
      <c r="CL33" s="14"/>
      <c r="CM33" s="14"/>
      <c r="CN33" s="42"/>
      <c r="CO33" s="13" t="s">
        <v>110</v>
      </c>
      <c r="CP33" s="14"/>
      <c r="CQ33" s="22">
        <v>40</v>
      </c>
    </row>
    <row r="34" spans="1:95" s="50" customFormat="1" ht="17.25" customHeight="1">
      <c r="A34" s="13">
        <v>41</v>
      </c>
      <c r="B34" s="13" t="s">
        <v>66</v>
      </c>
      <c r="C34" s="13">
        <v>4</v>
      </c>
      <c r="D34" s="54">
        <v>6</v>
      </c>
      <c r="E34" s="146">
        <v>28277</v>
      </c>
      <c r="F34" s="147">
        <v>46.33</v>
      </c>
      <c r="G34" s="146">
        <v>4827</v>
      </c>
      <c r="H34" s="147">
        <v>7.91</v>
      </c>
      <c r="I34" s="146">
        <v>17556</v>
      </c>
      <c r="J34" s="147">
        <v>28.76</v>
      </c>
      <c r="K34" s="146">
        <v>10376</v>
      </c>
      <c r="L34" s="148">
        <v>17</v>
      </c>
      <c r="M34" s="122" t="s">
        <v>45</v>
      </c>
      <c r="N34" s="22" t="s">
        <v>45</v>
      </c>
      <c r="O34" s="149">
        <v>2725</v>
      </c>
      <c r="P34" s="146">
        <v>61036</v>
      </c>
      <c r="Q34" s="146">
        <v>0</v>
      </c>
      <c r="R34" s="146">
        <v>0</v>
      </c>
      <c r="S34" s="146">
        <v>0</v>
      </c>
      <c r="T34" s="146">
        <v>0</v>
      </c>
      <c r="U34" s="146">
        <v>1598</v>
      </c>
      <c r="V34" s="146">
        <v>7926</v>
      </c>
      <c r="W34" s="146">
        <v>11</v>
      </c>
      <c r="X34" s="146">
        <v>1132</v>
      </c>
      <c r="Y34" s="146">
        <v>-1659</v>
      </c>
      <c r="Z34" s="146">
        <v>50319</v>
      </c>
      <c r="AA34" s="22">
        <v>41</v>
      </c>
      <c r="AB34" s="13"/>
      <c r="AC34" s="13">
        <v>41</v>
      </c>
      <c r="AD34" s="13" t="s">
        <v>66</v>
      </c>
      <c r="AE34" s="150">
        <v>1</v>
      </c>
      <c r="AF34" s="150">
        <v>5</v>
      </c>
      <c r="AG34" s="151">
        <v>4000</v>
      </c>
      <c r="AH34" s="151">
        <v>4000</v>
      </c>
      <c r="AI34" s="22" t="s">
        <v>45</v>
      </c>
      <c r="AJ34" s="152">
        <v>190</v>
      </c>
      <c r="AK34" s="153">
        <v>2827750</v>
      </c>
      <c r="AL34" s="153">
        <v>96550</v>
      </c>
      <c r="AM34" s="13" t="s">
        <v>110</v>
      </c>
      <c r="AN34" s="14"/>
      <c r="AO34" s="14"/>
      <c r="AP34" s="14"/>
      <c r="AQ34" s="14"/>
      <c r="AR34" s="42"/>
      <c r="AS34" s="13" t="s">
        <v>110</v>
      </c>
      <c r="AT34" s="14"/>
      <c r="AU34" s="22">
        <v>41</v>
      </c>
      <c r="AW34" s="13">
        <v>41</v>
      </c>
      <c r="AX34" s="13" t="s">
        <v>66</v>
      </c>
      <c r="AY34" s="20">
        <f t="shared" si="12"/>
        <v>4</v>
      </c>
      <c r="AZ34" s="20">
        <f t="shared" si="13"/>
        <v>6</v>
      </c>
      <c r="BA34" s="146">
        <v>630</v>
      </c>
      <c r="BB34" s="147">
        <v>43.21</v>
      </c>
      <c r="BC34" s="146">
        <v>148</v>
      </c>
      <c r="BD34" s="147">
        <v>10.15</v>
      </c>
      <c r="BE34" s="146">
        <v>476</v>
      </c>
      <c r="BF34" s="147">
        <v>32.65</v>
      </c>
      <c r="BG34" s="152">
        <v>204</v>
      </c>
      <c r="BH34" s="148">
        <v>13.99</v>
      </c>
      <c r="BI34" s="22" t="s">
        <v>45</v>
      </c>
      <c r="BJ34" s="22" t="s">
        <v>45</v>
      </c>
      <c r="BK34" s="149">
        <v>51</v>
      </c>
      <c r="BL34" s="146">
        <v>1458</v>
      </c>
      <c r="BM34" s="146">
        <v>0</v>
      </c>
      <c r="BN34" s="146">
        <v>0</v>
      </c>
      <c r="BO34" s="146">
        <v>0</v>
      </c>
      <c r="BP34" s="146">
        <v>0</v>
      </c>
      <c r="BQ34" s="146">
        <v>29</v>
      </c>
      <c r="BR34" s="146">
        <v>161</v>
      </c>
      <c r="BS34" s="146">
        <v>0</v>
      </c>
      <c r="BT34" s="32">
        <v>0</v>
      </c>
      <c r="BU34" s="152">
        <v>-681</v>
      </c>
      <c r="BV34" s="152">
        <v>1978</v>
      </c>
      <c r="BW34" s="22">
        <v>41</v>
      </c>
      <c r="BX34" s="49"/>
      <c r="BY34" s="13">
        <v>41</v>
      </c>
      <c r="BZ34" s="13" t="s">
        <v>66</v>
      </c>
      <c r="CA34" s="150">
        <f t="shared" si="6"/>
        <v>1</v>
      </c>
      <c r="CB34" s="150">
        <f t="shared" si="7"/>
        <v>5</v>
      </c>
      <c r="CC34" s="151">
        <f t="shared" si="8"/>
        <v>4000</v>
      </c>
      <c r="CD34" s="151">
        <f t="shared" si="9"/>
        <v>4000</v>
      </c>
      <c r="CE34" s="62" t="str">
        <f t="shared" si="10"/>
        <v>-</v>
      </c>
      <c r="CF34" s="158">
        <f t="shared" si="11"/>
        <v>190</v>
      </c>
      <c r="CG34" s="153">
        <v>63022</v>
      </c>
      <c r="CH34" s="153">
        <v>2952</v>
      </c>
      <c r="CI34" s="13" t="s">
        <v>110</v>
      </c>
      <c r="CJ34" s="14"/>
      <c r="CK34" s="14"/>
      <c r="CL34" s="14"/>
      <c r="CM34" s="14"/>
      <c r="CN34" s="42"/>
      <c r="CO34" s="13" t="s">
        <v>110</v>
      </c>
      <c r="CP34" s="14"/>
      <c r="CQ34" s="22">
        <v>41</v>
      </c>
    </row>
    <row r="35" spans="1:95" s="50" customFormat="1" ht="17.25" customHeight="1">
      <c r="A35" s="13">
        <v>44</v>
      </c>
      <c r="B35" s="13" t="s">
        <v>67</v>
      </c>
      <c r="C35" s="13">
        <v>4</v>
      </c>
      <c r="D35" s="54">
        <v>7</v>
      </c>
      <c r="E35" s="146">
        <v>58419</v>
      </c>
      <c r="F35" s="147">
        <v>52.45</v>
      </c>
      <c r="G35" s="146">
        <v>6683</v>
      </c>
      <c r="H35" s="147">
        <v>6</v>
      </c>
      <c r="I35" s="146">
        <v>28466</v>
      </c>
      <c r="J35" s="147">
        <v>25.56</v>
      </c>
      <c r="K35" s="146">
        <v>17808</v>
      </c>
      <c r="L35" s="148">
        <v>15.99</v>
      </c>
      <c r="M35" s="122" t="s">
        <v>45</v>
      </c>
      <c r="N35" s="22" t="s">
        <v>45</v>
      </c>
      <c r="O35" s="149">
        <v>1939</v>
      </c>
      <c r="P35" s="146">
        <v>111376</v>
      </c>
      <c r="Q35" s="146">
        <v>0</v>
      </c>
      <c r="R35" s="146">
        <v>0</v>
      </c>
      <c r="S35" s="146">
        <v>2</v>
      </c>
      <c r="T35" s="146">
        <v>10</v>
      </c>
      <c r="U35" s="146">
        <v>979</v>
      </c>
      <c r="V35" s="146">
        <v>11805</v>
      </c>
      <c r="W35" s="146">
        <v>84</v>
      </c>
      <c r="X35" s="146">
        <v>9161</v>
      </c>
      <c r="Y35" s="146">
        <v>-8411</v>
      </c>
      <c r="Z35" s="146">
        <v>81989</v>
      </c>
      <c r="AA35" s="22">
        <v>44</v>
      </c>
      <c r="AB35" s="13"/>
      <c r="AC35" s="13">
        <v>44</v>
      </c>
      <c r="AD35" s="13" t="s">
        <v>67</v>
      </c>
      <c r="AE35" s="150">
        <v>2.0499999999999998</v>
      </c>
      <c r="AF35" s="150">
        <v>9</v>
      </c>
      <c r="AG35" s="151">
        <v>8500</v>
      </c>
      <c r="AH35" s="151">
        <v>9500</v>
      </c>
      <c r="AI35" s="22" t="s">
        <v>45</v>
      </c>
      <c r="AJ35" s="152">
        <v>190</v>
      </c>
      <c r="AK35" s="153">
        <v>2849724</v>
      </c>
      <c r="AL35" s="153">
        <v>74258</v>
      </c>
      <c r="AM35" s="13" t="s">
        <v>110</v>
      </c>
      <c r="AN35" s="14"/>
      <c r="AO35" s="14"/>
      <c r="AP35" s="14"/>
      <c r="AQ35" s="14"/>
      <c r="AR35" s="42"/>
      <c r="AS35" s="13" t="s">
        <v>110</v>
      </c>
      <c r="AT35" s="14"/>
      <c r="AU35" s="22">
        <v>44</v>
      </c>
      <c r="AW35" s="13">
        <v>44</v>
      </c>
      <c r="AX35" s="13" t="s">
        <v>67</v>
      </c>
      <c r="AY35" s="20">
        <f t="shared" si="12"/>
        <v>4</v>
      </c>
      <c r="AZ35" s="20">
        <f t="shared" si="13"/>
        <v>7</v>
      </c>
      <c r="BA35" s="146">
        <v>1322</v>
      </c>
      <c r="BB35" s="147">
        <v>39.53</v>
      </c>
      <c r="BC35" s="146">
        <v>299</v>
      </c>
      <c r="BD35" s="147">
        <v>8.94</v>
      </c>
      <c r="BE35" s="146">
        <v>1096</v>
      </c>
      <c r="BF35" s="147">
        <v>32.78</v>
      </c>
      <c r="BG35" s="152">
        <v>627</v>
      </c>
      <c r="BH35" s="148">
        <v>18.75</v>
      </c>
      <c r="BI35" s="22" t="s">
        <v>45</v>
      </c>
      <c r="BJ35" s="22" t="s">
        <v>45</v>
      </c>
      <c r="BK35" s="149">
        <v>66</v>
      </c>
      <c r="BL35" s="146">
        <v>3344</v>
      </c>
      <c r="BM35" s="146">
        <v>0</v>
      </c>
      <c r="BN35" s="146">
        <v>0</v>
      </c>
      <c r="BO35" s="146">
        <v>0</v>
      </c>
      <c r="BP35" s="146">
        <v>0</v>
      </c>
      <c r="BQ35" s="146">
        <v>42</v>
      </c>
      <c r="BR35" s="146">
        <v>556</v>
      </c>
      <c r="BS35" s="146">
        <v>1</v>
      </c>
      <c r="BT35" s="32">
        <v>6</v>
      </c>
      <c r="BU35" s="152">
        <v>-581</v>
      </c>
      <c r="BV35" s="152">
        <v>2201</v>
      </c>
      <c r="BW35" s="22">
        <v>44</v>
      </c>
      <c r="BY35" s="13">
        <v>44</v>
      </c>
      <c r="BZ35" s="13" t="s">
        <v>67</v>
      </c>
      <c r="CA35" s="150">
        <f t="shared" si="6"/>
        <v>2.0499999999999998</v>
      </c>
      <c r="CB35" s="150">
        <f t="shared" si="7"/>
        <v>9</v>
      </c>
      <c r="CC35" s="151">
        <f t="shared" si="8"/>
        <v>8500</v>
      </c>
      <c r="CD35" s="151">
        <f t="shared" si="9"/>
        <v>9500</v>
      </c>
      <c r="CE35" s="62" t="str">
        <f t="shared" si="10"/>
        <v>-</v>
      </c>
      <c r="CF35" s="158">
        <f t="shared" si="11"/>
        <v>190</v>
      </c>
      <c r="CG35" s="153">
        <v>64476</v>
      </c>
      <c r="CH35" s="153">
        <v>3324</v>
      </c>
      <c r="CI35" s="13" t="s">
        <v>110</v>
      </c>
      <c r="CJ35" s="14"/>
      <c r="CK35" s="14"/>
      <c r="CL35" s="14"/>
      <c r="CM35" s="14"/>
      <c r="CN35" s="42"/>
      <c r="CO35" s="13" t="s">
        <v>110</v>
      </c>
      <c r="CP35" s="14"/>
      <c r="CQ35" s="22">
        <v>44</v>
      </c>
    </row>
    <row r="36" spans="1:95" s="50" customFormat="1" ht="17.25" customHeight="1">
      <c r="A36" s="13">
        <v>45</v>
      </c>
      <c r="B36" s="13" t="s">
        <v>68</v>
      </c>
      <c r="C36" s="13">
        <v>4</v>
      </c>
      <c r="D36" s="54">
        <v>8</v>
      </c>
      <c r="E36" s="146">
        <v>34901</v>
      </c>
      <c r="F36" s="147">
        <v>65.099999999999994</v>
      </c>
      <c r="G36" s="146">
        <v>532</v>
      </c>
      <c r="H36" s="147">
        <v>0.99</v>
      </c>
      <c r="I36" s="146">
        <v>13045</v>
      </c>
      <c r="J36" s="147">
        <v>24.33</v>
      </c>
      <c r="K36" s="146">
        <v>5136</v>
      </c>
      <c r="L36" s="148">
        <v>9.58</v>
      </c>
      <c r="M36" s="122" t="s">
        <v>45</v>
      </c>
      <c r="N36" s="22" t="s">
        <v>45</v>
      </c>
      <c r="O36" s="149">
        <v>856</v>
      </c>
      <c r="P36" s="146">
        <v>53614</v>
      </c>
      <c r="Q36" s="146">
        <v>0</v>
      </c>
      <c r="R36" s="146">
        <v>0</v>
      </c>
      <c r="S36" s="146">
        <v>80</v>
      </c>
      <c r="T36" s="146">
        <v>218</v>
      </c>
      <c r="U36" s="146">
        <v>480</v>
      </c>
      <c r="V36" s="146">
        <v>4898</v>
      </c>
      <c r="W36" s="146">
        <v>64</v>
      </c>
      <c r="X36" s="146">
        <v>9647</v>
      </c>
      <c r="Y36" s="146">
        <v>-607</v>
      </c>
      <c r="Z36" s="146">
        <v>38244</v>
      </c>
      <c r="AA36" s="22">
        <v>45</v>
      </c>
      <c r="AB36" s="13"/>
      <c r="AC36" s="13">
        <v>45</v>
      </c>
      <c r="AD36" s="13" t="s">
        <v>68</v>
      </c>
      <c r="AE36" s="150">
        <v>2.4</v>
      </c>
      <c r="AF36" s="150">
        <v>2</v>
      </c>
      <c r="AG36" s="151">
        <v>8400</v>
      </c>
      <c r="AH36" s="151">
        <v>6000</v>
      </c>
      <c r="AI36" s="22" t="s">
        <v>45</v>
      </c>
      <c r="AJ36" s="152">
        <v>190</v>
      </c>
      <c r="AK36" s="153">
        <v>1454215</v>
      </c>
      <c r="AL36" s="153">
        <v>26588</v>
      </c>
      <c r="AM36" s="13" t="s">
        <v>110</v>
      </c>
      <c r="AN36" s="14"/>
      <c r="AO36" s="14"/>
      <c r="AP36" s="14"/>
      <c r="AQ36" s="14"/>
      <c r="AR36" s="42"/>
      <c r="AS36" s="13" t="s">
        <v>110</v>
      </c>
      <c r="AT36" s="14"/>
      <c r="AU36" s="22">
        <v>45</v>
      </c>
      <c r="AW36" s="13">
        <v>45</v>
      </c>
      <c r="AX36" s="13" t="s">
        <v>68</v>
      </c>
      <c r="AY36" s="20">
        <f t="shared" si="12"/>
        <v>4</v>
      </c>
      <c r="AZ36" s="20">
        <f t="shared" si="13"/>
        <v>8</v>
      </c>
      <c r="BA36" s="146">
        <v>379</v>
      </c>
      <c r="BB36" s="147">
        <v>48.52</v>
      </c>
      <c r="BC36" s="146">
        <v>17</v>
      </c>
      <c r="BD36" s="147">
        <v>2.1800000000000002</v>
      </c>
      <c r="BE36" s="146">
        <v>277</v>
      </c>
      <c r="BF36" s="147">
        <v>35.47</v>
      </c>
      <c r="BG36" s="152">
        <v>108</v>
      </c>
      <c r="BH36" s="148">
        <v>13.83</v>
      </c>
      <c r="BI36" s="22" t="s">
        <v>45</v>
      </c>
      <c r="BJ36" s="22" t="s">
        <v>45</v>
      </c>
      <c r="BK36" s="149">
        <v>18</v>
      </c>
      <c r="BL36" s="146">
        <v>781</v>
      </c>
      <c r="BM36" s="146">
        <v>0</v>
      </c>
      <c r="BN36" s="146">
        <v>0</v>
      </c>
      <c r="BO36" s="146">
        <v>0</v>
      </c>
      <c r="BP36" s="146">
        <v>0</v>
      </c>
      <c r="BQ36" s="146">
        <v>11</v>
      </c>
      <c r="BR36" s="146">
        <v>111</v>
      </c>
      <c r="BS36" s="146">
        <v>0</v>
      </c>
      <c r="BT36" s="32">
        <v>0</v>
      </c>
      <c r="BU36" s="152">
        <v>-214</v>
      </c>
      <c r="BV36" s="152">
        <v>456</v>
      </c>
      <c r="BW36" s="22">
        <v>45</v>
      </c>
      <c r="BY36" s="13">
        <v>45</v>
      </c>
      <c r="BZ36" s="13" t="s">
        <v>68</v>
      </c>
      <c r="CA36" s="150">
        <f t="shared" si="6"/>
        <v>2.4</v>
      </c>
      <c r="CB36" s="150">
        <f t="shared" si="7"/>
        <v>2</v>
      </c>
      <c r="CC36" s="151">
        <f t="shared" si="8"/>
        <v>8400</v>
      </c>
      <c r="CD36" s="151">
        <f t="shared" si="9"/>
        <v>6000</v>
      </c>
      <c r="CE36" s="62" t="str">
        <f t="shared" si="10"/>
        <v>-</v>
      </c>
      <c r="CF36" s="158">
        <f t="shared" si="11"/>
        <v>190</v>
      </c>
      <c r="CG36" s="153">
        <v>15782</v>
      </c>
      <c r="CH36" s="153">
        <v>848</v>
      </c>
      <c r="CI36" s="13" t="s">
        <v>110</v>
      </c>
      <c r="CJ36" s="14"/>
      <c r="CK36" s="14"/>
      <c r="CL36" s="14"/>
      <c r="CM36" s="14"/>
      <c r="CN36" s="42"/>
      <c r="CO36" s="13" t="s">
        <v>110</v>
      </c>
      <c r="CP36" s="14"/>
      <c r="CQ36" s="22">
        <v>45</v>
      </c>
    </row>
    <row r="37" spans="1:95" s="50" customFormat="1" ht="17.25" customHeight="1">
      <c r="A37" s="13">
        <v>47</v>
      </c>
      <c r="B37" s="13" t="s">
        <v>69</v>
      </c>
      <c r="C37" s="13">
        <v>4</v>
      </c>
      <c r="D37" s="54">
        <v>8</v>
      </c>
      <c r="E37" s="146">
        <v>79835</v>
      </c>
      <c r="F37" s="147">
        <v>50.18</v>
      </c>
      <c r="G37" s="146">
        <v>13741</v>
      </c>
      <c r="H37" s="147">
        <v>8.64</v>
      </c>
      <c r="I37" s="146">
        <v>38498</v>
      </c>
      <c r="J37" s="147">
        <v>24.2</v>
      </c>
      <c r="K37" s="146">
        <v>27009</v>
      </c>
      <c r="L37" s="148">
        <v>16.98</v>
      </c>
      <c r="M37" s="122" t="s">
        <v>45</v>
      </c>
      <c r="N37" s="22" t="s">
        <v>45</v>
      </c>
      <c r="O37" s="149">
        <v>3149</v>
      </c>
      <c r="P37" s="146">
        <v>159083</v>
      </c>
      <c r="Q37" s="146">
        <v>0</v>
      </c>
      <c r="R37" s="146">
        <v>0</v>
      </c>
      <c r="S37" s="146">
        <v>0</v>
      </c>
      <c r="T37" s="146">
        <v>0</v>
      </c>
      <c r="U37" s="146">
        <v>1643</v>
      </c>
      <c r="V37" s="146">
        <v>17257</v>
      </c>
      <c r="W37" s="146">
        <v>83</v>
      </c>
      <c r="X37" s="146">
        <v>9506</v>
      </c>
      <c r="Y37" s="146">
        <v>-5088</v>
      </c>
      <c r="Z37" s="146">
        <v>127232</v>
      </c>
      <c r="AA37" s="22">
        <v>47</v>
      </c>
      <c r="AB37" s="13"/>
      <c r="AC37" s="13">
        <v>47</v>
      </c>
      <c r="AD37" s="13" t="s">
        <v>69</v>
      </c>
      <c r="AE37" s="150">
        <v>1.9</v>
      </c>
      <c r="AF37" s="150">
        <v>10.6</v>
      </c>
      <c r="AG37" s="151">
        <v>6700</v>
      </c>
      <c r="AH37" s="151">
        <v>8900</v>
      </c>
      <c r="AI37" s="22" t="s">
        <v>45</v>
      </c>
      <c r="AJ37" s="152">
        <v>190</v>
      </c>
      <c r="AK37" s="153">
        <v>4201819</v>
      </c>
      <c r="AL37" s="153">
        <v>129630</v>
      </c>
      <c r="AM37" s="13" t="s">
        <v>110</v>
      </c>
      <c r="AN37" s="14"/>
      <c r="AO37" s="14"/>
      <c r="AP37" s="14"/>
      <c r="AQ37" s="14"/>
      <c r="AR37" s="42"/>
      <c r="AS37" s="13" t="s">
        <v>110</v>
      </c>
      <c r="AT37" s="14"/>
      <c r="AU37" s="22">
        <v>47</v>
      </c>
      <c r="AW37" s="13">
        <v>47</v>
      </c>
      <c r="AX37" s="13" t="s">
        <v>69</v>
      </c>
      <c r="AY37" s="20">
        <f t="shared" si="12"/>
        <v>4</v>
      </c>
      <c r="AZ37" s="20">
        <f t="shared" si="13"/>
        <v>8</v>
      </c>
      <c r="BA37" s="146">
        <v>1012</v>
      </c>
      <c r="BB37" s="147">
        <v>39.369999999999997</v>
      </c>
      <c r="BC37" s="146">
        <v>323</v>
      </c>
      <c r="BD37" s="147">
        <v>12.56</v>
      </c>
      <c r="BE37" s="146">
        <v>804</v>
      </c>
      <c r="BF37" s="147">
        <v>31.27</v>
      </c>
      <c r="BG37" s="152">
        <v>432</v>
      </c>
      <c r="BH37" s="148">
        <v>16.8</v>
      </c>
      <c r="BI37" s="22" t="s">
        <v>45</v>
      </c>
      <c r="BJ37" s="22" t="s">
        <v>45</v>
      </c>
      <c r="BK37" s="149">
        <v>49</v>
      </c>
      <c r="BL37" s="146">
        <v>2571</v>
      </c>
      <c r="BM37" s="146">
        <v>0</v>
      </c>
      <c r="BN37" s="146">
        <v>0</v>
      </c>
      <c r="BO37" s="146">
        <v>0</v>
      </c>
      <c r="BP37" s="146">
        <v>0</v>
      </c>
      <c r="BQ37" s="146">
        <v>32</v>
      </c>
      <c r="BR37" s="146">
        <v>370</v>
      </c>
      <c r="BS37" s="146">
        <v>0</v>
      </c>
      <c r="BT37" s="32">
        <v>0</v>
      </c>
      <c r="BU37" s="152">
        <v>380</v>
      </c>
      <c r="BV37" s="152">
        <v>1821</v>
      </c>
      <c r="BW37" s="22">
        <v>47</v>
      </c>
      <c r="BY37" s="13">
        <v>47</v>
      </c>
      <c r="BZ37" s="13" t="s">
        <v>69</v>
      </c>
      <c r="CA37" s="150">
        <f t="shared" si="6"/>
        <v>1.9</v>
      </c>
      <c r="CB37" s="150">
        <f t="shared" si="7"/>
        <v>10.6</v>
      </c>
      <c r="CC37" s="151">
        <f t="shared" si="8"/>
        <v>6700</v>
      </c>
      <c r="CD37" s="151">
        <f t="shared" si="9"/>
        <v>8900</v>
      </c>
      <c r="CE37" s="62" t="str">
        <f t="shared" si="10"/>
        <v>-</v>
      </c>
      <c r="CF37" s="158">
        <f t="shared" si="11"/>
        <v>190</v>
      </c>
      <c r="CG37" s="153">
        <v>53265</v>
      </c>
      <c r="CH37" s="153">
        <v>3051</v>
      </c>
      <c r="CI37" s="13" t="s">
        <v>110</v>
      </c>
      <c r="CJ37" s="14"/>
      <c r="CK37" s="14"/>
      <c r="CL37" s="14"/>
      <c r="CM37" s="14"/>
      <c r="CN37" s="42"/>
      <c r="CO37" s="13" t="s">
        <v>110</v>
      </c>
      <c r="CP37" s="14"/>
      <c r="CQ37" s="22">
        <v>47</v>
      </c>
    </row>
    <row r="38" spans="1:95" s="50" customFormat="1" ht="17.25" customHeight="1">
      <c r="A38" s="119">
        <v>50</v>
      </c>
      <c r="B38" s="119" t="s">
        <v>70</v>
      </c>
      <c r="C38" s="119">
        <v>4</v>
      </c>
      <c r="D38" s="54">
        <v>8</v>
      </c>
      <c r="E38" s="146">
        <v>13263</v>
      </c>
      <c r="F38" s="147">
        <v>42.64</v>
      </c>
      <c r="G38" s="146">
        <v>3149</v>
      </c>
      <c r="H38" s="147">
        <v>10.130000000000001</v>
      </c>
      <c r="I38" s="146">
        <v>9850</v>
      </c>
      <c r="J38" s="147">
        <v>31.68</v>
      </c>
      <c r="K38" s="146">
        <v>4834</v>
      </c>
      <c r="L38" s="148">
        <v>15.55</v>
      </c>
      <c r="M38" s="122" t="s">
        <v>45</v>
      </c>
      <c r="N38" s="22" t="s">
        <v>45</v>
      </c>
      <c r="O38" s="149">
        <v>1605</v>
      </c>
      <c r="P38" s="146">
        <v>31096</v>
      </c>
      <c r="Q38" s="146">
        <v>0</v>
      </c>
      <c r="R38" s="146">
        <v>0</v>
      </c>
      <c r="S38" s="146">
        <v>2</v>
      </c>
      <c r="T38" s="146">
        <v>8</v>
      </c>
      <c r="U38" s="146">
        <v>799</v>
      </c>
      <c r="V38" s="146">
        <v>3957</v>
      </c>
      <c r="W38" s="146">
        <v>2</v>
      </c>
      <c r="X38" s="146">
        <v>245</v>
      </c>
      <c r="Y38" s="146">
        <v>-3985</v>
      </c>
      <c r="Z38" s="146">
        <v>22901</v>
      </c>
      <c r="AA38" s="30">
        <v>50</v>
      </c>
      <c r="AB38" s="13"/>
      <c r="AC38" s="119">
        <v>50</v>
      </c>
      <c r="AD38" s="119" t="s">
        <v>70</v>
      </c>
      <c r="AE38" s="150">
        <v>0.7</v>
      </c>
      <c r="AF38" s="150">
        <v>6</v>
      </c>
      <c r="AG38" s="151">
        <v>3600</v>
      </c>
      <c r="AH38" s="151">
        <v>3100</v>
      </c>
      <c r="AI38" s="22" t="s">
        <v>45</v>
      </c>
      <c r="AJ38" s="152">
        <v>190</v>
      </c>
      <c r="AK38" s="153">
        <v>1894806</v>
      </c>
      <c r="AL38" s="153">
        <v>52490</v>
      </c>
      <c r="AM38" s="41" t="s">
        <v>110</v>
      </c>
      <c r="AN38" s="14"/>
      <c r="AO38" s="14"/>
      <c r="AP38" s="14"/>
      <c r="AQ38" s="14"/>
      <c r="AR38" s="42"/>
      <c r="AS38" s="22" t="s">
        <v>110</v>
      </c>
      <c r="AT38" s="14"/>
      <c r="AU38" s="22">
        <v>50</v>
      </c>
      <c r="AW38" s="119">
        <v>50</v>
      </c>
      <c r="AX38" s="119" t="s">
        <v>70</v>
      </c>
      <c r="AY38" s="20">
        <f t="shared" si="12"/>
        <v>4</v>
      </c>
      <c r="AZ38" s="20">
        <f t="shared" si="13"/>
        <v>8</v>
      </c>
      <c r="BA38" s="146">
        <v>281</v>
      </c>
      <c r="BB38" s="147">
        <v>38.39</v>
      </c>
      <c r="BC38" s="146">
        <v>104</v>
      </c>
      <c r="BD38" s="147">
        <v>14.21</v>
      </c>
      <c r="BE38" s="146">
        <v>245</v>
      </c>
      <c r="BF38" s="147">
        <v>33.47</v>
      </c>
      <c r="BG38" s="152">
        <v>102</v>
      </c>
      <c r="BH38" s="148">
        <v>13.93</v>
      </c>
      <c r="BI38" s="22" t="s">
        <v>45</v>
      </c>
      <c r="BJ38" s="22" t="s">
        <v>45</v>
      </c>
      <c r="BK38" s="149">
        <v>33</v>
      </c>
      <c r="BL38" s="146">
        <v>732</v>
      </c>
      <c r="BM38" s="146">
        <v>0</v>
      </c>
      <c r="BN38" s="146">
        <v>0</v>
      </c>
      <c r="BO38" s="146">
        <v>0</v>
      </c>
      <c r="BP38" s="146">
        <v>0</v>
      </c>
      <c r="BQ38" s="146">
        <v>19</v>
      </c>
      <c r="BR38" s="146">
        <v>85</v>
      </c>
      <c r="BS38" s="146">
        <v>0</v>
      </c>
      <c r="BT38" s="32">
        <v>0</v>
      </c>
      <c r="BU38" s="152">
        <v>-193</v>
      </c>
      <c r="BV38" s="152">
        <v>454</v>
      </c>
      <c r="BW38" s="30">
        <v>50</v>
      </c>
      <c r="BY38" s="119">
        <v>50</v>
      </c>
      <c r="BZ38" s="119" t="s">
        <v>70</v>
      </c>
      <c r="CA38" s="150">
        <f t="shared" si="6"/>
        <v>0.7</v>
      </c>
      <c r="CB38" s="150">
        <f t="shared" si="7"/>
        <v>6</v>
      </c>
      <c r="CC38" s="151">
        <f t="shared" si="8"/>
        <v>3600</v>
      </c>
      <c r="CD38" s="151">
        <f t="shared" si="9"/>
        <v>3100</v>
      </c>
      <c r="CE38" s="62" t="str">
        <f t="shared" si="10"/>
        <v>-</v>
      </c>
      <c r="CF38" s="158">
        <f t="shared" si="11"/>
        <v>190</v>
      </c>
      <c r="CG38" s="153">
        <v>40190</v>
      </c>
      <c r="CH38" s="153">
        <v>1732</v>
      </c>
      <c r="CI38" s="41" t="s">
        <v>110</v>
      </c>
      <c r="CJ38" s="14"/>
      <c r="CK38" s="14"/>
      <c r="CL38" s="14"/>
      <c r="CM38" s="14"/>
      <c r="CN38" s="42"/>
      <c r="CO38" s="22" t="s">
        <v>110</v>
      </c>
      <c r="CP38" s="14"/>
      <c r="CQ38" s="30">
        <v>50</v>
      </c>
    </row>
    <row r="39" spans="1:95" s="50" customFormat="1" ht="17.25" customHeight="1">
      <c r="A39" s="13">
        <v>53</v>
      </c>
      <c r="B39" s="13" t="s">
        <v>71</v>
      </c>
      <c r="C39" s="13">
        <v>2</v>
      </c>
      <c r="D39" s="53">
        <v>7</v>
      </c>
      <c r="E39" s="155">
        <v>28767</v>
      </c>
      <c r="F39" s="159">
        <v>61.42</v>
      </c>
      <c r="G39" s="155">
        <v>0</v>
      </c>
      <c r="H39" s="159">
        <v>0</v>
      </c>
      <c r="I39" s="155">
        <v>18072</v>
      </c>
      <c r="J39" s="159">
        <v>38.58</v>
      </c>
      <c r="K39" s="155">
        <v>0</v>
      </c>
      <c r="L39" s="160">
        <v>0</v>
      </c>
      <c r="M39" s="121" t="s">
        <v>45</v>
      </c>
      <c r="N39" s="9" t="s">
        <v>45</v>
      </c>
      <c r="O39" s="154">
        <v>1164</v>
      </c>
      <c r="P39" s="155">
        <v>46839</v>
      </c>
      <c r="Q39" s="155">
        <v>0</v>
      </c>
      <c r="R39" s="155">
        <v>0</v>
      </c>
      <c r="S39" s="155">
        <v>0</v>
      </c>
      <c r="T39" s="155">
        <v>0</v>
      </c>
      <c r="U39" s="155">
        <v>668</v>
      </c>
      <c r="V39" s="155">
        <v>5193</v>
      </c>
      <c r="W39" s="155">
        <v>31</v>
      </c>
      <c r="X39" s="155">
        <v>3427</v>
      </c>
      <c r="Y39" s="155">
        <v>-1545</v>
      </c>
      <c r="Z39" s="157">
        <v>36674</v>
      </c>
      <c r="AA39" s="22">
        <v>53</v>
      </c>
      <c r="AB39" s="13"/>
      <c r="AC39" s="13">
        <v>53</v>
      </c>
      <c r="AD39" s="13" t="s">
        <v>71</v>
      </c>
      <c r="AE39" s="161">
        <v>2</v>
      </c>
      <c r="AF39" s="89" t="s">
        <v>119</v>
      </c>
      <c r="AG39" s="162">
        <v>8000</v>
      </c>
      <c r="AH39" s="89" t="s">
        <v>119</v>
      </c>
      <c r="AI39" s="9" t="s">
        <v>45</v>
      </c>
      <c r="AJ39" s="157">
        <v>170</v>
      </c>
      <c r="AK39" s="163">
        <v>1438359</v>
      </c>
      <c r="AL39" s="9" t="s">
        <v>45</v>
      </c>
      <c r="AM39" s="117" t="s">
        <v>110</v>
      </c>
      <c r="AN39" s="5"/>
      <c r="AO39" s="5"/>
      <c r="AP39" s="5"/>
      <c r="AQ39" s="5"/>
      <c r="AR39" s="11"/>
      <c r="AS39" s="117"/>
      <c r="AT39" s="5"/>
      <c r="AU39" s="9">
        <v>53</v>
      </c>
      <c r="AW39" s="13">
        <v>53</v>
      </c>
      <c r="AX39" s="13" t="s">
        <v>71</v>
      </c>
      <c r="AY39" s="165">
        <f t="shared" si="12"/>
        <v>2</v>
      </c>
      <c r="AZ39" s="165">
        <f t="shared" si="13"/>
        <v>7</v>
      </c>
      <c r="BA39" s="155">
        <v>174</v>
      </c>
      <c r="BB39" s="159">
        <v>41.23</v>
      </c>
      <c r="BC39" s="155">
        <v>0</v>
      </c>
      <c r="BD39" s="159">
        <v>0</v>
      </c>
      <c r="BE39" s="155">
        <v>248</v>
      </c>
      <c r="BF39" s="159">
        <v>58.77</v>
      </c>
      <c r="BG39" s="157">
        <v>0</v>
      </c>
      <c r="BH39" s="160">
        <v>0</v>
      </c>
      <c r="BI39" s="9" t="s">
        <v>45</v>
      </c>
      <c r="BJ39" s="9" t="s">
        <v>45</v>
      </c>
      <c r="BK39" s="154">
        <v>17</v>
      </c>
      <c r="BL39" s="155">
        <v>422</v>
      </c>
      <c r="BM39" s="155">
        <v>0</v>
      </c>
      <c r="BN39" s="155">
        <v>0</v>
      </c>
      <c r="BO39" s="155">
        <v>0</v>
      </c>
      <c r="BP39" s="155">
        <v>0</v>
      </c>
      <c r="BQ39" s="155">
        <v>13</v>
      </c>
      <c r="BR39" s="155">
        <v>77</v>
      </c>
      <c r="BS39" s="155">
        <v>0</v>
      </c>
      <c r="BT39" s="156">
        <v>0</v>
      </c>
      <c r="BU39" s="157">
        <v>-86</v>
      </c>
      <c r="BV39" s="157">
        <v>259</v>
      </c>
      <c r="BW39" s="22">
        <v>53</v>
      </c>
      <c r="BY39" s="13">
        <v>53</v>
      </c>
      <c r="BZ39" s="13" t="s">
        <v>71</v>
      </c>
      <c r="CA39" s="161">
        <f t="shared" si="6"/>
        <v>2</v>
      </c>
      <c r="CB39" s="89" t="str">
        <f t="shared" si="7"/>
        <v>-</v>
      </c>
      <c r="CC39" s="162">
        <f t="shared" si="8"/>
        <v>8000</v>
      </c>
      <c r="CD39" s="190" t="str">
        <f t="shared" si="9"/>
        <v>-</v>
      </c>
      <c r="CE39" s="89" t="str">
        <f t="shared" si="10"/>
        <v>-</v>
      </c>
      <c r="CF39" s="166">
        <f t="shared" si="11"/>
        <v>170</v>
      </c>
      <c r="CG39" s="163">
        <v>8679</v>
      </c>
      <c r="CH39" s="91" t="s">
        <v>119</v>
      </c>
      <c r="CI39" s="117" t="s">
        <v>110</v>
      </c>
      <c r="CJ39" s="5"/>
      <c r="CK39" s="5"/>
      <c r="CL39" s="5"/>
      <c r="CM39" s="5"/>
      <c r="CN39" s="11"/>
      <c r="CO39" s="117"/>
      <c r="CP39" s="5"/>
      <c r="CQ39" s="22">
        <v>53</v>
      </c>
    </row>
    <row r="40" spans="1:95" s="50" customFormat="1" ht="17.25" customHeight="1">
      <c r="A40" s="13">
        <v>54</v>
      </c>
      <c r="B40" s="13" t="s">
        <v>72</v>
      </c>
      <c r="C40" s="13">
        <v>4</v>
      </c>
      <c r="D40" s="54">
        <v>7</v>
      </c>
      <c r="E40" s="146">
        <v>34304</v>
      </c>
      <c r="F40" s="147">
        <v>62.8</v>
      </c>
      <c r="G40" s="146">
        <v>3171</v>
      </c>
      <c r="H40" s="147">
        <v>5.81</v>
      </c>
      <c r="I40" s="146">
        <v>11330</v>
      </c>
      <c r="J40" s="147">
        <v>20.74</v>
      </c>
      <c r="K40" s="146">
        <v>5816</v>
      </c>
      <c r="L40" s="148">
        <v>10.65</v>
      </c>
      <c r="M40" s="122" t="s">
        <v>45</v>
      </c>
      <c r="N40" s="22" t="s">
        <v>45</v>
      </c>
      <c r="O40" s="149">
        <v>1215</v>
      </c>
      <c r="P40" s="146">
        <v>54621</v>
      </c>
      <c r="Q40" s="146">
        <v>0</v>
      </c>
      <c r="R40" s="146">
        <v>0</v>
      </c>
      <c r="S40" s="146">
        <v>0</v>
      </c>
      <c r="T40" s="146">
        <v>0</v>
      </c>
      <c r="U40" s="146">
        <v>658</v>
      </c>
      <c r="V40" s="146">
        <v>4674</v>
      </c>
      <c r="W40" s="146">
        <v>33</v>
      </c>
      <c r="X40" s="146">
        <v>2555</v>
      </c>
      <c r="Y40" s="146">
        <v>-4377</v>
      </c>
      <c r="Z40" s="152">
        <v>43015</v>
      </c>
      <c r="AA40" s="22">
        <v>54</v>
      </c>
      <c r="AB40" s="13"/>
      <c r="AC40" s="13">
        <v>54</v>
      </c>
      <c r="AD40" s="13" t="s">
        <v>72</v>
      </c>
      <c r="AE40" s="150">
        <v>2.6</v>
      </c>
      <c r="AF40" s="150">
        <v>10</v>
      </c>
      <c r="AG40" s="151">
        <v>5000</v>
      </c>
      <c r="AH40" s="151">
        <v>5000</v>
      </c>
      <c r="AI40" s="22" t="s">
        <v>45</v>
      </c>
      <c r="AJ40" s="152">
        <v>190</v>
      </c>
      <c r="AK40" s="153">
        <v>1319405</v>
      </c>
      <c r="AL40" s="153">
        <v>31711</v>
      </c>
      <c r="AM40" s="41" t="s">
        <v>110</v>
      </c>
      <c r="AN40" s="14"/>
      <c r="AO40" s="14"/>
      <c r="AP40" s="14"/>
      <c r="AQ40" s="14"/>
      <c r="AR40" s="22" t="s">
        <v>110</v>
      </c>
      <c r="AS40" s="41"/>
      <c r="AT40" s="14"/>
      <c r="AU40" s="22">
        <v>54</v>
      </c>
      <c r="AW40" s="13">
        <v>54</v>
      </c>
      <c r="AX40" s="13" t="s">
        <v>72</v>
      </c>
      <c r="AY40" s="20">
        <f t="shared" si="12"/>
        <v>4</v>
      </c>
      <c r="AZ40" s="20">
        <f t="shared" si="13"/>
        <v>7</v>
      </c>
      <c r="BA40" s="146">
        <v>1196</v>
      </c>
      <c r="BB40" s="147">
        <v>57.25</v>
      </c>
      <c r="BC40" s="146">
        <v>84</v>
      </c>
      <c r="BD40" s="147">
        <v>4.0199999999999996</v>
      </c>
      <c r="BE40" s="146">
        <v>724</v>
      </c>
      <c r="BF40" s="147">
        <v>34.659999999999997</v>
      </c>
      <c r="BG40" s="152">
        <v>85</v>
      </c>
      <c r="BH40" s="148">
        <v>4.07</v>
      </c>
      <c r="BI40" s="22" t="s">
        <v>45</v>
      </c>
      <c r="BJ40" s="22" t="s">
        <v>45</v>
      </c>
      <c r="BK40" s="149">
        <v>17</v>
      </c>
      <c r="BL40" s="146">
        <v>2089</v>
      </c>
      <c r="BM40" s="146">
        <v>0</v>
      </c>
      <c r="BN40" s="146">
        <v>0</v>
      </c>
      <c r="BO40" s="146">
        <v>0</v>
      </c>
      <c r="BP40" s="146">
        <v>0</v>
      </c>
      <c r="BQ40" s="146">
        <v>9</v>
      </c>
      <c r="BR40" s="146">
        <v>147</v>
      </c>
      <c r="BS40" s="146">
        <v>0</v>
      </c>
      <c r="BT40" s="32">
        <v>0</v>
      </c>
      <c r="BU40" s="152">
        <v>66</v>
      </c>
      <c r="BV40" s="152">
        <v>2008</v>
      </c>
      <c r="BW40" s="22">
        <v>54</v>
      </c>
      <c r="BY40" s="13">
        <v>54</v>
      </c>
      <c r="BZ40" s="13" t="s">
        <v>72</v>
      </c>
      <c r="CA40" s="150">
        <f t="shared" si="6"/>
        <v>2.6</v>
      </c>
      <c r="CB40" s="150">
        <f t="shared" si="7"/>
        <v>10</v>
      </c>
      <c r="CC40" s="151">
        <f t="shared" si="8"/>
        <v>5000</v>
      </c>
      <c r="CD40" s="151">
        <f t="shared" si="9"/>
        <v>5000</v>
      </c>
      <c r="CE40" s="62" t="str">
        <f t="shared" si="10"/>
        <v>-</v>
      </c>
      <c r="CF40" s="158">
        <f t="shared" si="11"/>
        <v>190</v>
      </c>
      <c r="CG40" s="153">
        <v>45982</v>
      </c>
      <c r="CH40" s="153">
        <v>840</v>
      </c>
      <c r="CI40" s="41" t="s">
        <v>110</v>
      </c>
      <c r="CJ40" s="14"/>
      <c r="CK40" s="14"/>
      <c r="CL40" s="14"/>
      <c r="CM40" s="14"/>
      <c r="CN40" s="22" t="s">
        <v>110</v>
      </c>
      <c r="CO40" s="41"/>
      <c r="CP40" s="14"/>
      <c r="CQ40" s="22">
        <v>54</v>
      </c>
    </row>
    <row r="41" spans="1:95" s="50" customFormat="1" ht="17.25" customHeight="1">
      <c r="A41" s="13">
        <v>55</v>
      </c>
      <c r="B41" s="13" t="s">
        <v>73</v>
      </c>
      <c r="C41" s="13">
        <v>2</v>
      </c>
      <c r="D41" s="54">
        <v>8</v>
      </c>
      <c r="E41" s="146">
        <v>5623</v>
      </c>
      <c r="F41" s="147">
        <v>45.14</v>
      </c>
      <c r="G41" s="146">
        <v>0</v>
      </c>
      <c r="H41" s="147">
        <v>0</v>
      </c>
      <c r="I41" s="146">
        <v>6835</v>
      </c>
      <c r="J41" s="147">
        <v>54.86</v>
      </c>
      <c r="K41" s="146">
        <v>0</v>
      </c>
      <c r="L41" s="148">
        <v>0</v>
      </c>
      <c r="M41" s="122" t="s">
        <v>45</v>
      </c>
      <c r="N41" s="22" t="s">
        <v>45</v>
      </c>
      <c r="O41" s="149">
        <v>443</v>
      </c>
      <c r="P41" s="146">
        <v>12458</v>
      </c>
      <c r="Q41" s="146">
        <v>0</v>
      </c>
      <c r="R41" s="146">
        <v>0</v>
      </c>
      <c r="S41" s="146">
        <v>0</v>
      </c>
      <c r="T41" s="146">
        <v>0</v>
      </c>
      <c r="U41" s="146">
        <v>284</v>
      </c>
      <c r="V41" s="146">
        <v>2204</v>
      </c>
      <c r="W41" s="146">
        <v>0</v>
      </c>
      <c r="X41" s="146">
        <v>0</v>
      </c>
      <c r="Y41" s="146">
        <v>-191</v>
      </c>
      <c r="Z41" s="152">
        <v>10063</v>
      </c>
      <c r="AA41" s="22">
        <v>55</v>
      </c>
      <c r="AB41" s="13"/>
      <c r="AC41" s="13">
        <v>55</v>
      </c>
      <c r="AD41" s="13" t="s">
        <v>73</v>
      </c>
      <c r="AE41" s="150">
        <v>1.8</v>
      </c>
      <c r="AF41" s="62" t="s">
        <v>119</v>
      </c>
      <c r="AG41" s="151">
        <v>9600</v>
      </c>
      <c r="AH41" s="62" t="s">
        <v>119</v>
      </c>
      <c r="AI41" s="22" t="s">
        <v>45</v>
      </c>
      <c r="AJ41" s="152">
        <v>190</v>
      </c>
      <c r="AK41" s="153">
        <v>312060</v>
      </c>
      <c r="AL41" s="22" t="s">
        <v>45</v>
      </c>
      <c r="AM41" s="41" t="s">
        <v>110</v>
      </c>
      <c r="AN41" s="14"/>
      <c r="AO41" s="14"/>
      <c r="AP41" s="14"/>
      <c r="AQ41" s="14"/>
      <c r="AR41" s="42"/>
      <c r="AS41" s="22"/>
      <c r="AT41" s="14"/>
      <c r="AU41" s="22">
        <v>55</v>
      </c>
      <c r="AW41" s="13">
        <v>55</v>
      </c>
      <c r="AX41" s="13" t="s">
        <v>73</v>
      </c>
      <c r="AY41" s="20">
        <f t="shared" si="12"/>
        <v>2</v>
      </c>
      <c r="AZ41" s="20">
        <f t="shared" si="13"/>
        <v>8</v>
      </c>
      <c r="BA41" s="146">
        <v>400</v>
      </c>
      <c r="BB41" s="147">
        <v>72.2</v>
      </c>
      <c r="BC41" s="146">
        <v>0</v>
      </c>
      <c r="BD41" s="147">
        <v>0</v>
      </c>
      <c r="BE41" s="146">
        <v>154</v>
      </c>
      <c r="BF41" s="147">
        <v>27.8</v>
      </c>
      <c r="BG41" s="152">
        <v>0</v>
      </c>
      <c r="BH41" s="148">
        <v>0</v>
      </c>
      <c r="BI41" s="22" t="s">
        <v>45</v>
      </c>
      <c r="BJ41" s="22" t="s">
        <v>45</v>
      </c>
      <c r="BK41" s="149">
        <v>7</v>
      </c>
      <c r="BL41" s="146">
        <v>554</v>
      </c>
      <c r="BM41" s="146">
        <v>0</v>
      </c>
      <c r="BN41" s="146">
        <v>0</v>
      </c>
      <c r="BO41" s="146">
        <v>0</v>
      </c>
      <c r="BP41" s="146">
        <v>0</v>
      </c>
      <c r="BQ41" s="146">
        <v>2</v>
      </c>
      <c r="BR41" s="146">
        <v>20</v>
      </c>
      <c r="BS41" s="146">
        <v>1</v>
      </c>
      <c r="BT41" s="32">
        <v>3</v>
      </c>
      <c r="BU41" s="152">
        <v>-108</v>
      </c>
      <c r="BV41" s="152">
        <v>423</v>
      </c>
      <c r="BW41" s="22">
        <v>55</v>
      </c>
      <c r="BY41" s="13">
        <v>55</v>
      </c>
      <c r="BZ41" s="13" t="s">
        <v>73</v>
      </c>
      <c r="CA41" s="150">
        <f t="shared" si="6"/>
        <v>1.8</v>
      </c>
      <c r="CB41" s="62" t="str">
        <f t="shared" si="7"/>
        <v>-</v>
      </c>
      <c r="CC41" s="151">
        <f t="shared" si="8"/>
        <v>9600</v>
      </c>
      <c r="CD41" s="191" t="str">
        <f t="shared" si="9"/>
        <v>-</v>
      </c>
      <c r="CE41" s="62" t="str">
        <f t="shared" si="10"/>
        <v>-</v>
      </c>
      <c r="CF41" s="158">
        <f t="shared" si="11"/>
        <v>190</v>
      </c>
      <c r="CG41" s="153">
        <v>22214</v>
      </c>
      <c r="CH41" s="85" t="s">
        <v>119</v>
      </c>
      <c r="CI41" s="41" t="s">
        <v>110</v>
      </c>
      <c r="CJ41" s="14"/>
      <c r="CK41" s="14"/>
      <c r="CL41" s="14"/>
      <c r="CM41" s="14"/>
      <c r="CN41" s="42"/>
      <c r="CO41" s="22"/>
      <c r="CP41" s="14"/>
      <c r="CQ41" s="22">
        <v>55</v>
      </c>
    </row>
    <row r="42" spans="1:95" s="50" customFormat="1" ht="17.25" customHeight="1">
      <c r="A42" s="13">
        <v>56</v>
      </c>
      <c r="B42" s="13" t="s">
        <v>74</v>
      </c>
      <c r="C42" s="13">
        <v>2</v>
      </c>
      <c r="D42" s="52">
        <v>4</v>
      </c>
      <c r="E42" s="167">
        <v>10928</v>
      </c>
      <c r="F42" s="168">
        <v>52.02</v>
      </c>
      <c r="G42" s="167">
        <v>0</v>
      </c>
      <c r="H42" s="168">
        <v>0</v>
      </c>
      <c r="I42" s="167">
        <v>10080</v>
      </c>
      <c r="J42" s="168">
        <v>47.98</v>
      </c>
      <c r="K42" s="167">
        <v>0</v>
      </c>
      <c r="L42" s="169">
        <v>0</v>
      </c>
      <c r="M42" s="48" t="s">
        <v>45</v>
      </c>
      <c r="N42" s="30" t="s">
        <v>45</v>
      </c>
      <c r="O42" s="170">
        <v>471</v>
      </c>
      <c r="P42" s="167">
        <v>21008</v>
      </c>
      <c r="Q42" s="167">
        <v>0</v>
      </c>
      <c r="R42" s="167">
        <v>0</v>
      </c>
      <c r="S42" s="167">
        <v>0</v>
      </c>
      <c r="T42" s="167">
        <v>0</v>
      </c>
      <c r="U42" s="167">
        <v>313</v>
      </c>
      <c r="V42" s="167">
        <v>3230</v>
      </c>
      <c r="W42" s="167">
        <v>7</v>
      </c>
      <c r="X42" s="167">
        <v>544</v>
      </c>
      <c r="Y42" s="167">
        <v>-1371</v>
      </c>
      <c r="Z42" s="171">
        <v>15863</v>
      </c>
      <c r="AA42" s="22">
        <v>56</v>
      </c>
      <c r="AB42" s="13"/>
      <c r="AC42" s="119">
        <v>56</v>
      </c>
      <c r="AD42" s="119" t="s">
        <v>74</v>
      </c>
      <c r="AE42" s="172">
        <v>3.2</v>
      </c>
      <c r="AF42" s="90" t="s">
        <v>119</v>
      </c>
      <c r="AG42" s="173">
        <v>12000</v>
      </c>
      <c r="AH42" s="90" t="s">
        <v>119</v>
      </c>
      <c r="AI42" s="30" t="s">
        <v>45</v>
      </c>
      <c r="AJ42" s="171">
        <v>190</v>
      </c>
      <c r="AK42" s="174">
        <v>341506</v>
      </c>
      <c r="AL42" s="30" t="s">
        <v>45</v>
      </c>
      <c r="AM42" s="120" t="s">
        <v>110</v>
      </c>
      <c r="AN42" s="23"/>
      <c r="AO42" s="23"/>
      <c r="AP42" s="23"/>
      <c r="AQ42" s="23"/>
      <c r="AR42" s="24"/>
      <c r="AS42" s="30"/>
      <c r="AT42" s="23"/>
      <c r="AU42" s="30">
        <v>56</v>
      </c>
      <c r="AW42" s="13">
        <v>56</v>
      </c>
      <c r="AX42" s="13" t="s">
        <v>74</v>
      </c>
      <c r="AY42" s="36">
        <f t="shared" si="12"/>
        <v>2</v>
      </c>
      <c r="AZ42" s="36">
        <f t="shared" si="13"/>
        <v>4</v>
      </c>
      <c r="BA42" s="167">
        <v>347</v>
      </c>
      <c r="BB42" s="168">
        <v>40.21</v>
      </c>
      <c r="BC42" s="167">
        <v>0</v>
      </c>
      <c r="BD42" s="168">
        <v>0</v>
      </c>
      <c r="BE42" s="167">
        <v>516</v>
      </c>
      <c r="BF42" s="168">
        <v>59.79</v>
      </c>
      <c r="BG42" s="171">
        <v>0</v>
      </c>
      <c r="BH42" s="169">
        <v>0</v>
      </c>
      <c r="BI42" s="30" t="s">
        <v>45</v>
      </c>
      <c r="BJ42" s="30" t="s">
        <v>45</v>
      </c>
      <c r="BK42" s="170">
        <v>35</v>
      </c>
      <c r="BL42" s="167">
        <v>863</v>
      </c>
      <c r="BM42" s="167">
        <v>0</v>
      </c>
      <c r="BN42" s="167">
        <v>0</v>
      </c>
      <c r="BO42" s="167">
        <v>0</v>
      </c>
      <c r="BP42" s="167">
        <v>0</v>
      </c>
      <c r="BQ42" s="167">
        <v>22</v>
      </c>
      <c r="BR42" s="167">
        <v>151</v>
      </c>
      <c r="BS42" s="167">
        <v>0</v>
      </c>
      <c r="BT42" s="38">
        <v>0</v>
      </c>
      <c r="BU42" s="171">
        <v>-125</v>
      </c>
      <c r="BV42" s="171">
        <v>587</v>
      </c>
      <c r="BW42" s="22">
        <v>56</v>
      </c>
      <c r="BY42" s="119">
        <v>56</v>
      </c>
      <c r="BZ42" s="119" t="s">
        <v>74</v>
      </c>
      <c r="CA42" s="172">
        <f t="shared" si="6"/>
        <v>3.2</v>
      </c>
      <c r="CB42" s="90" t="str">
        <f t="shared" si="7"/>
        <v>-</v>
      </c>
      <c r="CC42" s="173">
        <f t="shared" si="8"/>
        <v>12000</v>
      </c>
      <c r="CD42" s="192" t="str">
        <f t="shared" si="9"/>
        <v>-</v>
      </c>
      <c r="CE42" s="90" t="str">
        <f t="shared" si="10"/>
        <v>-</v>
      </c>
      <c r="CF42" s="175">
        <f t="shared" si="11"/>
        <v>190</v>
      </c>
      <c r="CG42" s="174">
        <v>10842</v>
      </c>
      <c r="CH42" s="92" t="s">
        <v>119</v>
      </c>
      <c r="CI42" s="120" t="s">
        <v>110</v>
      </c>
      <c r="CJ42" s="23"/>
      <c r="CK42" s="23"/>
      <c r="CL42" s="23"/>
      <c r="CM42" s="23"/>
      <c r="CN42" s="24"/>
      <c r="CO42" s="30"/>
      <c r="CP42" s="23"/>
      <c r="CQ42" s="30">
        <v>56</v>
      </c>
    </row>
    <row r="43" spans="1:95" s="50" customFormat="1" ht="17.25" customHeight="1">
      <c r="A43" s="116">
        <v>58</v>
      </c>
      <c r="B43" s="116" t="s">
        <v>75</v>
      </c>
      <c r="C43" s="116">
        <v>4</v>
      </c>
      <c r="D43" s="54">
        <v>8</v>
      </c>
      <c r="E43" s="146">
        <v>31916</v>
      </c>
      <c r="F43" s="147">
        <v>41.72</v>
      </c>
      <c r="G43" s="146">
        <v>6769</v>
      </c>
      <c r="H43" s="147">
        <v>8.85</v>
      </c>
      <c r="I43" s="146">
        <v>25403</v>
      </c>
      <c r="J43" s="147">
        <v>33.21</v>
      </c>
      <c r="K43" s="146">
        <v>12408</v>
      </c>
      <c r="L43" s="148">
        <v>16.22</v>
      </c>
      <c r="M43" s="122" t="s">
        <v>45</v>
      </c>
      <c r="N43" s="22" t="s">
        <v>45</v>
      </c>
      <c r="O43" s="149">
        <v>1959</v>
      </c>
      <c r="P43" s="146">
        <v>76496</v>
      </c>
      <c r="Q43" s="146">
        <v>0</v>
      </c>
      <c r="R43" s="146">
        <v>0</v>
      </c>
      <c r="S43" s="146">
        <v>2</v>
      </c>
      <c r="T43" s="146">
        <v>9</v>
      </c>
      <c r="U43" s="146">
        <v>1093</v>
      </c>
      <c r="V43" s="146">
        <v>10300</v>
      </c>
      <c r="W43" s="146">
        <v>13</v>
      </c>
      <c r="X43" s="146">
        <v>1220</v>
      </c>
      <c r="Y43" s="146">
        <v>-2902</v>
      </c>
      <c r="Z43" s="146">
        <v>62065</v>
      </c>
      <c r="AA43" s="9">
        <v>58</v>
      </c>
      <c r="AB43" s="13"/>
      <c r="AC43" s="13">
        <v>58</v>
      </c>
      <c r="AD43" s="22" t="s">
        <v>75</v>
      </c>
      <c r="AE43" s="150">
        <v>1.7</v>
      </c>
      <c r="AF43" s="150">
        <v>11.6</v>
      </c>
      <c r="AG43" s="151">
        <v>7000</v>
      </c>
      <c r="AH43" s="151">
        <v>6600</v>
      </c>
      <c r="AI43" s="22" t="s">
        <v>45</v>
      </c>
      <c r="AJ43" s="152">
        <v>190</v>
      </c>
      <c r="AK43" s="153">
        <v>1877428</v>
      </c>
      <c r="AL43" s="153">
        <v>58357</v>
      </c>
      <c r="AM43" s="41" t="s">
        <v>110</v>
      </c>
      <c r="AN43" s="49"/>
      <c r="AO43" s="14"/>
      <c r="AP43" s="49"/>
      <c r="AQ43" s="14"/>
      <c r="AR43" s="47"/>
      <c r="AS43" s="41" t="s">
        <v>110</v>
      </c>
      <c r="AT43" s="49"/>
      <c r="AU43" s="22">
        <v>58</v>
      </c>
      <c r="AW43" s="116">
        <v>58</v>
      </c>
      <c r="AX43" s="116" t="s">
        <v>75</v>
      </c>
      <c r="AY43" s="20">
        <f t="shared" si="12"/>
        <v>4</v>
      </c>
      <c r="AZ43" s="20">
        <f t="shared" si="13"/>
        <v>8</v>
      </c>
      <c r="BA43" s="146">
        <v>558</v>
      </c>
      <c r="BB43" s="147">
        <v>36.909999999999997</v>
      </c>
      <c r="BC43" s="146">
        <v>177</v>
      </c>
      <c r="BD43" s="147">
        <v>11.71</v>
      </c>
      <c r="BE43" s="146">
        <v>553</v>
      </c>
      <c r="BF43" s="147">
        <v>36.57</v>
      </c>
      <c r="BG43" s="152">
        <v>224</v>
      </c>
      <c r="BH43" s="148">
        <v>14.81</v>
      </c>
      <c r="BI43" s="22" t="s">
        <v>45</v>
      </c>
      <c r="BJ43" s="22" t="s">
        <v>45</v>
      </c>
      <c r="BK43" s="149">
        <v>60</v>
      </c>
      <c r="BL43" s="146">
        <v>1512</v>
      </c>
      <c r="BM43" s="146">
        <v>0</v>
      </c>
      <c r="BN43" s="146">
        <v>0</v>
      </c>
      <c r="BO43" s="146">
        <v>0</v>
      </c>
      <c r="BP43" s="146">
        <v>0</v>
      </c>
      <c r="BQ43" s="146">
        <v>29</v>
      </c>
      <c r="BR43" s="146">
        <v>208</v>
      </c>
      <c r="BS43" s="146">
        <v>0</v>
      </c>
      <c r="BT43" s="32">
        <v>0</v>
      </c>
      <c r="BU43" s="152">
        <v>-184</v>
      </c>
      <c r="BV43" s="152">
        <v>1120</v>
      </c>
      <c r="BW43" s="9">
        <v>58</v>
      </c>
      <c r="BY43" s="13">
        <v>58</v>
      </c>
      <c r="BZ43" s="13" t="s">
        <v>75</v>
      </c>
      <c r="CA43" s="150">
        <f t="shared" si="6"/>
        <v>1.7</v>
      </c>
      <c r="CB43" s="150">
        <f t="shared" si="7"/>
        <v>11.6</v>
      </c>
      <c r="CC43" s="151">
        <f t="shared" si="8"/>
        <v>7000</v>
      </c>
      <c r="CD43" s="151">
        <f t="shared" si="9"/>
        <v>6600</v>
      </c>
      <c r="CE43" s="62" t="str">
        <f t="shared" si="10"/>
        <v>-</v>
      </c>
      <c r="CF43" s="158">
        <f t="shared" si="11"/>
        <v>190</v>
      </c>
      <c r="CG43" s="153">
        <v>32758</v>
      </c>
      <c r="CH43" s="153">
        <v>1530</v>
      </c>
      <c r="CI43" s="41" t="s">
        <v>110</v>
      </c>
      <c r="CJ43" s="49"/>
      <c r="CK43" s="14"/>
      <c r="CL43" s="49"/>
      <c r="CM43" s="14"/>
      <c r="CN43" s="47"/>
      <c r="CO43" s="41" t="s">
        <v>110</v>
      </c>
      <c r="CP43" s="49"/>
      <c r="CQ43" s="22">
        <v>58</v>
      </c>
    </row>
    <row r="44" spans="1:95" s="50" customFormat="1" ht="17.25" customHeight="1">
      <c r="A44" s="13">
        <v>59</v>
      </c>
      <c r="B44" s="13" t="s">
        <v>76</v>
      </c>
      <c r="C44" s="13">
        <v>4</v>
      </c>
      <c r="D44" s="54">
        <v>8</v>
      </c>
      <c r="E44" s="146">
        <v>67704</v>
      </c>
      <c r="F44" s="147">
        <v>44.8</v>
      </c>
      <c r="G44" s="146">
        <v>9217</v>
      </c>
      <c r="H44" s="147">
        <v>6.1</v>
      </c>
      <c r="I44" s="146">
        <v>50870</v>
      </c>
      <c r="J44" s="147">
        <v>33.67</v>
      </c>
      <c r="K44" s="146">
        <v>23314</v>
      </c>
      <c r="L44" s="148">
        <v>15.43</v>
      </c>
      <c r="M44" s="122" t="s">
        <v>45</v>
      </c>
      <c r="N44" s="22" t="s">
        <v>45</v>
      </c>
      <c r="O44" s="149">
        <v>3000</v>
      </c>
      <c r="P44" s="146">
        <v>151105</v>
      </c>
      <c r="Q44" s="146">
        <v>0</v>
      </c>
      <c r="R44" s="146">
        <v>0</v>
      </c>
      <c r="S44" s="146">
        <v>3</v>
      </c>
      <c r="T44" s="146">
        <v>21</v>
      </c>
      <c r="U44" s="146">
        <v>1749</v>
      </c>
      <c r="V44" s="146">
        <v>22410</v>
      </c>
      <c r="W44" s="146">
        <v>78</v>
      </c>
      <c r="X44" s="146">
        <v>6009</v>
      </c>
      <c r="Y44" s="146">
        <v>-3824</v>
      </c>
      <c r="Z44" s="146">
        <v>118841</v>
      </c>
      <c r="AA44" s="22">
        <v>59</v>
      </c>
      <c r="AB44" s="13"/>
      <c r="AC44" s="13">
        <v>59</v>
      </c>
      <c r="AD44" s="22" t="s">
        <v>76</v>
      </c>
      <c r="AE44" s="150">
        <v>2.2000000000000002</v>
      </c>
      <c r="AF44" s="150">
        <v>9</v>
      </c>
      <c r="AG44" s="151">
        <v>10000</v>
      </c>
      <c r="AH44" s="151">
        <v>8000</v>
      </c>
      <c r="AI44" s="22" t="s">
        <v>45</v>
      </c>
      <c r="AJ44" s="152">
        <v>190</v>
      </c>
      <c r="AK44" s="153">
        <v>3077502</v>
      </c>
      <c r="AL44" s="153">
        <v>102416</v>
      </c>
      <c r="AM44" s="41" t="s">
        <v>110</v>
      </c>
      <c r="AN44" s="49"/>
      <c r="AO44" s="14"/>
      <c r="AP44" s="49"/>
      <c r="AQ44" s="14"/>
      <c r="AR44" s="47"/>
      <c r="AS44" s="41" t="s">
        <v>110</v>
      </c>
      <c r="AT44" s="49"/>
      <c r="AU44" s="22">
        <v>59</v>
      </c>
      <c r="AW44" s="13">
        <v>59</v>
      </c>
      <c r="AX44" s="13" t="s">
        <v>76</v>
      </c>
      <c r="AY44" s="20">
        <f t="shared" si="12"/>
        <v>4</v>
      </c>
      <c r="AZ44" s="20">
        <f t="shared" si="13"/>
        <v>8</v>
      </c>
      <c r="BA44" s="146">
        <v>1767</v>
      </c>
      <c r="BB44" s="147">
        <v>32.92</v>
      </c>
      <c r="BC44" s="146">
        <v>528</v>
      </c>
      <c r="BD44" s="147">
        <v>9.83</v>
      </c>
      <c r="BE44" s="146">
        <v>2260</v>
      </c>
      <c r="BF44" s="147">
        <v>42.09</v>
      </c>
      <c r="BG44" s="152">
        <v>814</v>
      </c>
      <c r="BH44" s="148">
        <v>15.16</v>
      </c>
      <c r="BI44" s="22" t="s">
        <v>45</v>
      </c>
      <c r="BJ44" s="22" t="s">
        <v>45</v>
      </c>
      <c r="BK44" s="149">
        <v>104</v>
      </c>
      <c r="BL44" s="146">
        <v>5369</v>
      </c>
      <c r="BM44" s="146">
        <v>0</v>
      </c>
      <c r="BN44" s="146">
        <v>0</v>
      </c>
      <c r="BO44" s="146">
        <v>0</v>
      </c>
      <c r="BP44" s="146">
        <v>0</v>
      </c>
      <c r="BQ44" s="146">
        <v>67</v>
      </c>
      <c r="BR44" s="146">
        <v>955</v>
      </c>
      <c r="BS44" s="146">
        <v>3</v>
      </c>
      <c r="BT44" s="32">
        <v>21</v>
      </c>
      <c r="BU44" s="152">
        <v>-919</v>
      </c>
      <c r="BV44" s="152">
        <v>3474</v>
      </c>
      <c r="BW44" s="22">
        <v>59</v>
      </c>
      <c r="BY44" s="13">
        <v>59</v>
      </c>
      <c r="BZ44" s="13" t="s">
        <v>76</v>
      </c>
      <c r="CA44" s="150">
        <f t="shared" si="6"/>
        <v>2.2000000000000002</v>
      </c>
      <c r="CB44" s="150">
        <f t="shared" si="7"/>
        <v>9</v>
      </c>
      <c r="CC44" s="151">
        <f t="shared" si="8"/>
        <v>10000</v>
      </c>
      <c r="CD44" s="151">
        <f t="shared" si="9"/>
        <v>8000</v>
      </c>
      <c r="CE44" s="62" t="str">
        <f t="shared" si="10"/>
        <v>-</v>
      </c>
      <c r="CF44" s="158">
        <f t="shared" si="11"/>
        <v>190</v>
      </c>
      <c r="CG44" s="153">
        <v>80304</v>
      </c>
      <c r="CH44" s="153">
        <v>5869</v>
      </c>
      <c r="CI44" s="41" t="s">
        <v>110</v>
      </c>
      <c r="CJ44" s="49"/>
      <c r="CK44" s="14"/>
      <c r="CL44" s="49"/>
      <c r="CM44" s="14"/>
      <c r="CN44" s="47"/>
      <c r="CO44" s="41" t="s">
        <v>110</v>
      </c>
      <c r="CP44" s="49"/>
      <c r="CQ44" s="22">
        <v>59</v>
      </c>
    </row>
    <row r="45" spans="1:95" s="50" customFormat="1" ht="17.25" customHeight="1">
      <c r="A45" s="13">
        <v>60</v>
      </c>
      <c r="B45" s="13" t="s">
        <v>77</v>
      </c>
      <c r="C45" s="13">
        <v>4</v>
      </c>
      <c r="D45" s="54">
        <v>7</v>
      </c>
      <c r="E45" s="146">
        <v>41543</v>
      </c>
      <c r="F45" s="147">
        <v>56.56</v>
      </c>
      <c r="G45" s="146">
        <v>2607</v>
      </c>
      <c r="H45" s="147">
        <v>3.55</v>
      </c>
      <c r="I45" s="146">
        <v>20030</v>
      </c>
      <c r="J45" s="147">
        <v>27.27</v>
      </c>
      <c r="K45" s="146">
        <v>9270</v>
      </c>
      <c r="L45" s="148">
        <v>12.62</v>
      </c>
      <c r="M45" s="122" t="s">
        <v>45</v>
      </c>
      <c r="N45" s="22" t="s">
        <v>45</v>
      </c>
      <c r="O45" s="149">
        <v>1084</v>
      </c>
      <c r="P45" s="146">
        <v>73450</v>
      </c>
      <c r="Q45" s="146">
        <v>1</v>
      </c>
      <c r="R45" s="146">
        <v>1</v>
      </c>
      <c r="S45" s="146">
        <v>0</v>
      </c>
      <c r="T45" s="146">
        <v>0</v>
      </c>
      <c r="U45" s="146">
        <v>600</v>
      </c>
      <c r="V45" s="146">
        <v>8078</v>
      </c>
      <c r="W45" s="146">
        <v>51</v>
      </c>
      <c r="X45" s="146">
        <v>8367</v>
      </c>
      <c r="Y45" s="146">
        <v>-2356</v>
      </c>
      <c r="Z45" s="146">
        <v>54648</v>
      </c>
      <c r="AA45" s="22">
        <v>60</v>
      </c>
      <c r="AB45" s="13"/>
      <c r="AC45" s="13">
        <v>60</v>
      </c>
      <c r="AD45" s="22" t="s">
        <v>77</v>
      </c>
      <c r="AE45" s="150">
        <v>3.3</v>
      </c>
      <c r="AF45" s="150">
        <v>6.5</v>
      </c>
      <c r="AG45" s="151">
        <v>10000</v>
      </c>
      <c r="AH45" s="151">
        <v>9000</v>
      </c>
      <c r="AI45" s="22" t="s">
        <v>45</v>
      </c>
      <c r="AJ45" s="152">
        <v>190</v>
      </c>
      <c r="AK45" s="153">
        <v>1258876</v>
      </c>
      <c r="AL45" s="153">
        <v>40114</v>
      </c>
      <c r="AM45" s="41" t="s">
        <v>110</v>
      </c>
      <c r="AN45" s="49"/>
      <c r="AP45" s="49"/>
      <c r="AR45" s="22"/>
      <c r="AS45" s="88" t="s">
        <v>110</v>
      </c>
      <c r="AT45" s="49"/>
      <c r="AU45" s="51">
        <v>60</v>
      </c>
      <c r="AW45" s="13">
        <v>60</v>
      </c>
      <c r="AX45" s="13" t="s">
        <v>77</v>
      </c>
      <c r="AY45" s="20">
        <f t="shared" si="12"/>
        <v>4</v>
      </c>
      <c r="AZ45" s="20">
        <f t="shared" si="13"/>
        <v>7</v>
      </c>
      <c r="BA45" s="146">
        <v>724</v>
      </c>
      <c r="BB45" s="147">
        <v>48.2</v>
      </c>
      <c r="BC45" s="146">
        <v>91</v>
      </c>
      <c r="BD45" s="147">
        <v>6.06</v>
      </c>
      <c r="BE45" s="146">
        <v>520</v>
      </c>
      <c r="BF45" s="147">
        <v>34.619999999999997</v>
      </c>
      <c r="BG45" s="152">
        <v>167</v>
      </c>
      <c r="BH45" s="148">
        <v>11.12</v>
      </c>
      <c r="BI45" s="22" t="s">
        <v>45</v>
      </c>
      <c r="BJ45" s="22" t="s">
        <v>45</v>
      </c>
      <c r="BK45" s="149">
        <v>45</v>
      </c>
      <c r="BL45" s="146">
        <v>1502</v>
      </c>
      <c r="BM45" s="146">
        <v>0</v>
      </c>
      <c r="BN45" s="146">
        <v>0</v>
      </c>
      <c r="BO45" s="146">
        <v>0</v>
      </c>
      <c r="BP45" s="146">
        <v>0</v>
      </c>
      <c r="BQ45" s="146">
        <v>30</v>
      </c>
      <c r="BR45" s="146">
        <v>225</v>
      </c>
      <c r="BS45" s="146">
        <v>3</v>
      </c>
      <c r="BT45" s="32">
        <v>146</v>
      </c>
      <c r="BU45" s="152">
        <v>-365</v>
      </c>
      <c r="BV45" s="152">
        <v>766</v>
      </c>
      <c r="BW45" s="22">
        <v>60</v>
      </c>
      <c r="BY45" s="13">
        <v>60</v>
      </c>
      <c r="BZ45" s="13" t="s">
        <v>77</v>
      </c>
      <c r="CA45" s="150">
        <f t="shared" si="6"/>
        <v>3.3</v>
      </c>
      <c r="CB45" s="150">
        <f t="shared" si="7"/>
        <v>6.5</v>
      </c>
      <c r="CC45" s="151">
        <f t="shared" si="8"/>
        <v>10000</v>
      </c>
      <c r="CD45" s="151">
        <f t="shared" si="9"/>
        <v>9000</v>
      </c>
      <c r="CE45" s="62" t="str">
        <f t="shared" si="10"/>
        <v>-</v>
      </c>
      <c r="CF45" s="158">
        <f t="shared" si="11"/>
        <v>190</v>
      </c>
      <c r="CG45" s="153">
        <v>21968</v>
      </c>
      <c r="CH45" s="153">
        <v>1395</v>
      </c>
      <c r="CI45" s="41" t="s">
        <v>110</v>
      </c>
      <c r="CJ45" s="49"/>
      <c r="CL45" s="49"/>
      <c r="CN45" s="22"/>
      <c r="CO45" s="88" t="s">
        <v>110</v>
      </c>
      <c r="CP45" s="49"/>
      <c r="CQ45" s="22">
        <v>60</v>
      </c>
    </row>
    <row r="46" spans="1:95" s="50" customFormat="1" ht="17.25" customHeight="1">
      <c r="A46" s="13">
        <v>62</v>
      </c>
      <c r="B46" s="13" t="s">
        <v>78</v>
      </c>
      <c r="C46" s="13">
        <v>3</v>
      </c>
      <c r="D46" s="54">
        <v>8</v>
      </c>
      <c r="E46" s="146">
        <v>46255</v>
      </c>
      <c r="F46" s="147">
        <v>39.49</v>
      </c>
      <c r="G46" s="146">
        <v>0</v>
      </c>
      <c r="H46" s="147">
        <v>0</v>
      </c>
      <c r="I46" s="146">
        <v>46248</v>
      </c>
      <c r="J46" s="147">
        <v>39.49</v>
      </c>
      <c r="K46" s="146">
        <v>24614</v>
      </c>
      <c r="L46" s="148">
        <v>21.02</v>
      </c>
      <c r="M46" s="122" t="s">
        <v>45</v>
      </c>
      <c r="N46" s="22" t="s">
        <v>45</v>
      </c>
      <c r="O46" s="149">
        <v>3269</v>
      </c>
      <c r="P46" s="146">
        <v>117117</v>
      </c>
      <c r="Q46" s="146">
        <v>0</v>
      </c>
      <c r="R46" s="146">
        <v>0</v>
      </c>
      <c r="S46" s="146">
        <v>2</v>
      </c>
      <c r="T46" s="146">
        <v>18</v>
      </c>
      <c r="U46" s="146">
        <v>2055</v>
      </c>
      <c r="V46" s="146">
        <v>23051</v>
      </c>
      <c r="W46" s="146">
        <v>20</v>
      </c>
      <c r="X46" s="146">
        <v>2286</v>
      </c>
      <c r="Y46" s="146">
        <v>-3739</v>
      </c>
      <c r="Z46" s="146">
        <v>88023</v>
      </c>
      <c r="AA46" s="22">
        <v>62</v>
      </c>
      <c r="AB46" s="13"/>
      <c r="AC46" s="13">
        <v>62</v>
      </c>
      <c r="AD46" s="22" t="s">
        <v>78</v>
      </c>
      <c r="AE46" s="150">
        <v>1.8</v>
      </c>
      <c r="AF46" s="150">
        <v>0</v>
      </c>
      <c r="AG46" s="151">
        <v>8000</v>
      </c>
      <c r="AH46" s="151">
        <v>8000</v>
      </c>
      <c r="AI46" s="22" t="s">
        <v>45</v>
      </c>
      <c r="AJ46" s="152">
        <v>190</v>
      </c>
      <c r="AK46" s="153">
        <v>2569776</v>
      </c>
      <c r="AL46" s="85" t="s">
        <v>120</v>
      </c>
      <c r="AM46" s="13" t="s">
        <v>110</v>
      </c>
      <c r="AN46" s="49"/>
      <c r="AO46" s="14"/>
      <c r="AP46" s="49"/>
      <c r="AQ46" s="14"/>
      <c r="AR46" s="47"/>
      <c r="AS46" s="13"/>
      <c r="AT46" s="49"/>
      <c r="AU46" s="22">
        <v>62</v>
      </c>
      <c r="AW46" s="13">
        <v>62</v>
      </c>
      <c r="AX46" s="13" t="s">
        <v>78</v>
      </c>
      <c r="AY46" s="20">
        <f t="shared" si="12"/>
        <v>3</v>
      </c>
      <c r="AZ46" s="20">
        <f t="shared" si="13"/>
        <v>8</v>
      </c>
      <c r="BA46" s="146">
        <v>1373</v>
      </c>
      <c r="BB46" s="147">
        <v>37.47</v>
      </c>
      <c r="BC46" s="146">
        <v>0</v>
      </c>
      <c r="BD46" s="147">
        <v>0</v>
      </c>
      <c r="BE46" s="146">
        <v>1568</v>
      </c>
      <c r="BF46" s="147">
        <v>42.78</v>
      </c>
      <c r="BG46" s="152">
        <v>724</v>
      </c>
      <c r="BH46" s="148">
        <v>19.75</v>
      </c>
      <c r="BI46" s="22" t="s">
        <v>45</v>
      </c>
      <c r="BJ46" s="22" t="s">
        <v>45</v>
      </c>
      <c r="BK46" s="149">
        <v>93</v>
      </c>
      <c r="BL46" s="146">
        <v>3665</v>
      </c>
      <c r="BM46" s="146">
        <v>0</v>
      </c>
      <c r="BN46" s="146">
        <v>0</v>
      </c>
      <c r="BO46" s="146">
        <v>0</v>
      </c>
      <c r="BP46" s="146">
        <v>0</v>
      </c>
      <c r="BQ46" s="146">
        <v>64</v>
      </c>
      <c r="BR46" s="146">
        <v>781</v>
      </c>
      <c r="BS46" s="146">
        <v>1</v>
      </c>
      <c r="BT46" s="32">
        <v>130</v>
      </c>
      <c r="BU46" s="152">
        <v>-477</v>
      </c>
      <c r="BV46" s="152">
        <v>2277</v>
      </c>
      <c r="BW46" s="22">
        <v>62</v>
      </c>
      <c r="BY46" s="13">
        <v>62</v>
      </c>
      <c r="BZ46" s="13" t="s">
        <v>78</v>
      </c>
      <c r="CA46" s="150">
        <f t="shared" si="6"/>
        <v>1.8</v>
      </c>
      <c r="CB46" s="150">
        <f t="shared" si="7"/>
        <v>0</v>
      </c>
      <c r="CC46" s="151">
        <f t="shared" si="8"/>
        <v>8000</v>
      </c>
      <c r="CD46" s="151">
        <f t="shared" si="9"/>
        <v>8000</v>
      </c>
      <c r="CE46" s="62" t="str">
        <f t="shared" si="10"/>
        <v>-</v>
      </c>
      <c r="CF46" s="158">
        <f t="shared" si="11"/>
        <v>190</v>
      </c>
      <c r="CG46" s="153">
        <v>76304</v>
      </c>
      <c r="CH46" s="85" t="s">
        <v>120</v>
      </c>
      <c r="CI46" s="13" t="s">
        <v>110</v>
      </c>
      <c r="CJ46" s="49"/>
      <c r="CK46" s="14"/>
      <c r="CL46" s="49"/>
      <c r="CM46" s="14"/>
      <c r="CN46" s="47"/>
      <c r="CO46" s="13"/>
      <c r="CP46" s="49"/>
      <c r="CQ46" s="22">
        <v>62</v>
      </c>
    </row>
    <row r="47" spans="1:95" s="50" customFormat="1" ht="17.25" customHeight="1">
      <c r="A47" s="13">
        <v>63</v>
      </c>
      <c r="B47" s="13" t="s">
        <v>79</v>
      </c>
      <c r="C47" s="13">
        <v>4</v>
      </c>
      <c r="D47" s="54">
        <v>8</v>
      </c>
      <c r="E47" s="146">
        <v>62947</v>
      </c>
      <c r="F47" s="147">
        <v>45.53</v>
      </c>
      <c r="G47" s="146">
        <v>13074</v>
      </c>
      <c r="H47" s="147">
        <v>9.4600000000000009</v>
      </c>
      <c r="I47" s="146">
        <v>44005</v>
      </c>
      <c r="J47" s="147">
        <v>31.84</v>
      </c>
      <c r="K47" s="146">
        <v>18198</v>
      </c>
      <c r="L47" s="148">
        <v>13.17</v>
      </c>
      <c r="M47" s="122" t="s">
        <v>45</v>
      </c>
      <c r="N47" s="22" t="s">
        <v>45</v>
      </c>
      <c r="O47" s="149">
        <v>2392</v>
      </c>
      <c r="P47" s="146">
        <v>138224</v>
      </c>
      <c r="Q47" s="146">
        <v>0</v>
      </c>
      <c r="R47" s="146">
        <v>0</v>
      </c>
      <c r="S47" s="146">
        <v>0</v>
      </c>
      <c r="T47" s="146">
        <v>0</v>
      </c>
      <c r="U47" s="146">
        <v>1386</v>
      </c>
      <c r="V47" s="146">
        <v>18951</v>
      </c>
      <c r="W47" s="146">
        <v>61</v>
      </c>
      <c r="X47" s="146">
        <v>10390</v>
      </c>
      <c r="Y47" s="146">
        <v>-5896</v>
      </c>
      <c r="Z47" s="146">
        <v>102987</v>
      </c>
      <c r="AA47" s="22">
        <v>63</v>
      </c>
      <c r="AB47" s="13"/>
      <c r="AC47" s="13">
        <v>63</v>
      </c>
      <c r="AD47" s="22" t="s">
        <v>79</v>
      </c>
      <c r="AE47" s="150">
        <v>2.7</v>
      </c>
      <c r="AF47" s="150">
        <v>22.1</v>
      </c>
      <c r="AG47" s="151">
        <v>11200</v>
      </c>
      <c r="AH47" s="151">
        <v>7900</v>
      </c>
      <c r="AI47" s="22" t="s">
        <v>45</v>
      </c>
      <c r="AJ47" s="152">
        <v>190</v>
      </c>
      <c r="AK47" s="153">
        <v>2331427</v>
      </c>
      <c r="AL47" s="153">
        <v>59160</v>
      </c>
      <c r="AM47" s="13" t="s">
        <v>110</v>
      </c>
      <c r="AN47" s="49"/>
      <c r="AO47" s="14"/>
      <c r="AP47" s="49"/>
      <c r="AQ47" s="14"/>
      <c r="AR47" s="47"/>
      <c r="AS47" s="13" t="s">
        <v>110</v>
      </c>
      <c r="AT47" s="49"/>
      <c r="AU47" s="22">
        <v>63</v>
      </c>
      <c r="AW47" s="13">
        <v>63</v>
      </c>
      <c r="AX47" s="13" t="s">
        <v>79</v>
      </c>
      <c r="AY47" s="20">
        <f t="shared" si="12"/>
        <v>4</v>
      </c>
      <c r="AZ47" s="20">
        <f t="shared" si="13"/>
        <v>8</v>
      </c>
      <c r="BA47" s="146">
        <v>1657</v>
      </c>
      <c r="BB47" s="147">
        <v>35.43</v>
      </c>
      <c r="BC47" s="146">
        <v>770</v>
      </c>
      <c r="BD47" s="147">
        <v>16.47</v>
      </c>
      <c r="BE47" s="146">
        <v>1680</v>
      </c>
      <c r="BF47" s="147">
        <v>35.93</v>
      </c>
      <c r="BG47" s="152">
        <v>569</v>
      </c>
      <c r="BH47" s="148">
        <v>12.17</v>
      </c>
      <c r="BI47" s="22" t="s">
        <v>45</v>
      </c>
      <c r="BJ47" s="22" t="s">
        <v>45</v>
      </c>
      <c r="BK47" s="149">
        <v>129</v>
      </c>
      <c r="BL47" s="146">
        <v>4676</v>
      </c>
      <c r="BM47" s="146">
        <v>0</v>
      </c>
      <c r="BN47" s="146">
        <v>0</v>
      </c>
      <c r="BO47" s="146">
        <v>0</v>
      </c>
      <c r="BP47" s="146">
        <v>0</v>
      </c>
      <c r="BQ47" s="146">
        <v>72</v>
      </c>
      <c r="BR47" s="146">
        <v>683</v>
      </c>
      <c r="BS47" s="146">
        <v>1</v>
      </c>
      <c r="BT47" s="32">
        <v>7</v>
      </c>
      <c r="BU47" s="152">
        <v>-717</v>
      </c>
      <c r="BV47" s="152">
        <v>3269</v>
      </c>
      <c r="BW47" s="22">
        <v>63</v>
      </c>
      <c r="BY47" s="13">
        <v>63</v>
      </c>
      <c r="BZ47" s="13" t="s">
        <v>79</v>
      </c>
      <c r="CA47" s="150">
        <f t="shared" si="6"/>
        <v>2.7</v>
      </c>
      <c r="CB47" s="150">
        <f t="shared" si="7"/>
        <v>22.1</v>
      </c>
      <c r="CC47" s="151">
        <f t="shared" si="8"/>
        <v>11200</v>
      </c>
      <c r="CD47" s="151">
        <f t="shared" si="9"/>
        <v>7900</v>
      </c>
      <c r="CE47" s="62" t="str">
        <f t="shared" si="10"/>
        <v>-</v>
      </c>
      <c r="CF47" s="158">
        <f t="shared" si="11"/>
        <v>190</v>
      </c>
      <c r="CG47" s="153">
        <v>61390</v>
      </c>
      <c r="CH47" s="153">
        <v>3483</v>
      </c>
      <c r="CI47" s="13" t="s">
        <v>110</v>
      </c>
      <c r="CJ47" s="49"/>
      <c r="CK47" s="14"/>
      <c r="CL47" s="49"/>
      <c r="CM47" s="14"/>
      <c r="CN47" s="47"/>
      <c r="CO47" s="13" t="s">
        <v>110</v>
      </c>
      <c r="CP47" s="49"/>
      <c r="CQ47" s="22">
        <v>63</v>
      </c>
    </row>
    <row r="48" spans="1:95" s="50" customFormat="1" ht="17.25" customHeight="1">
      <c r="A48" s="13">
        <v>67</v>
      </c>
      <c r="B48" s="13" t="s">
        <v>80</v>
      </c>
      <c r="C48" s="13">
        <v>4</v>
      </c>
      <c r="D48" s="54">
        <v>4</v>
      </c>
      <c r="E48" s="146">
        <v>11991</v>
      </c>
      <c r="F48" s="147">
        <v>51.13</v>
      </c>
      <c r="G48" s="146">
        <v>1850</v>
      </c>
      <c r="H48" s="147">
        <v>7.89</v>
      </c>
      <c r="I48" s="146">
        <v>6167</v>
      </c>
      <c r="J48" s="147">
        <v>26.29</v>
      </c>
      <c r="K48" s="146">
        <v>3446</v>
      </c>
      <c r="L48" s="148">
        <v>14.69</v>
      </c>
      <c r="M48" s="122" t="s">
        <v>45</v>
      </c>
      <c r="N48" s="22" t="s">
        <v>45</v>
      </c>
      <c r="O48" s="149">
        <v>481</v>
      </c>
      <c r="P48" s="146">
        <v>23454</v>
      </c>
      <c r="Q48" s="146">
        <v>0</v>
      </c>
      <c r="R48" s="146">
        <v>0</v>
      </c>
      <c r="S48" s="146">
        <v>0</v>
      </c>
      <c r="T48" s="146">
        <v>0</v>
      </c>
      <c r="U48" s="146">
        <v>255</v>
      </c>
      <c r="V48" s="146">
        <v>2642</v>
      </c>
      <c r="W48" s="146">
        <v>14</v>
      </c>
      <c r="X48" s="146">
        <v>389</v>
      </c>
      <c r="Y48" s="146">
        <v>-540</v>
      </c>
      <c r="Z48" s="146">
        <v>19883</v>
      </c>
      <c r="AA48" s="22">
        <v>67</v>
      </c>
      <c r="AB48" s="13"/>
      <c r="AC48" s="13">
        <v>67</v>
      </c>
      <c r="AD48" s="13" t="s">
        <v>80</v>
      </c>
      <c r="AE48" s="150">
        <v>2</v>
      </c>
      <c r="AF48" s="150">
        <v>10</v>
      </c>
      <c r="AG48" s="151">
        <v>7000</v>
      </c>
      <c r="AH48" s="151">
        <v>7500</v>
      </c>
      <c r="AI48" s="22" t="s">
        <v>45</v>
      </c>
      <c r="AJ48" s="152">
        <v>190</v>
      </c>
      <c r="AK48" s="153">
        <v>599529</v>
      </c>
      <c r="AL48" s="153">
        <v>18505</v>
      </c>
      <c r="AM48" s="13" t="s">
        <v>110</v>
      </c>
      <c r="AN48" s="14"/>
      <c r="AO48" s="14"/>
      <c r="AP48" s="14"/>
      <c r="AQ48" s="14"/>
      <c r="AR48" s="42"/>
      <c r="AS48" s="13" t="s">
        <v>110</v>
      </c>
      <c r="AT48" s="14"/>
      <c r="AU48" s="22">
        <v>67</v>
      </c>
      <c r="AW48" s="13">
        <v>67</v>
      </c>
      <c r="AX48" s="13" t="s">
        <v>80</v>
      </c>
      <c r="AY48" s="20">
        <f t="shared" si="12"/>
        <v>4</v>
      </c>
      <c r="AZ48" s="20">
        <f t="shared" si="13"/>
        <v>4</v>
      </c>
      <c r="BA48" s="146">
        <v>326</v>
      </c>
      <c r="BB48" s="147">
        <v>57.6</v>
      </c>
      <c r="BC48" s="146">
        <v>57</v>
      </c>
      <c r="BD48" s="147">
        <v>10.07</v>
      </c>
      <c r="BE48" s="146">
        <v>119</v>
      </c>
      <c r="BF48" s="147">
        <v>21.02</v>
      </c>
      <c r="BG48" s="152">
        <v>64</v>
      </c>
      <c r="BH48" s="148">
        <v>11.31</v>
      </c>
      <c r="BI48" s="22" t="s">
        <v>45</v>
      </c>
      <c r="BJ48" s="22" t="s">
        <v>45</v>
      </c>
      <c r="BK48" s="149">
        <v>9</v>
      </c>
      <c r="BL48" s="146">
        <v>566</v>
      </c>
      <c r="BM48" s="146">
        <v>0</v>
      </c>
      <c r="BN48" s="146">
        <v>0</v>
      </c>
      <c r="BO48" s="146">
        <v>0</v>
      </c>
      <c r="BP48" s="146">
        <v>0</v>
      </c>
      <c r="BQ48" s="146">
        <v>5</v>
      </c>
      <c r="BR48" s="146">
        <v>46</v>
      </c>
      <c r="BS48" s="146">
        <v>0</v>
      </c>
      <c r="BT48" s="32">
        <v>0</v>
      </c>
      <c r="BU48" s="152">
        <v>-61</v>
      </c>
      <c r="BV48" s="152">
        <v>459</v>
      </c>
      <c r="BW48" s="22">
        <v>67</v>
      </c>
      <c r="BY48" s="13">
        <v>67</v>
      </c>
      <c r="BZ48" s="13" t="s">
        <v>80</v>
      </c>
      <c r="CA48" s="150">
        <f t="shared" si="6"/>
        <v>2</v>
      </c>
      <c r="CB48" s="150">
        <f t="shared" si="7"/>
        <v>10</v>
      </c>
      <c r="CC48" s="151">
        <f t="shared" si="8"/>
        <v>7000</v>
      </c>
      <c r="CD48" s="151">
        <f t="shared" si="9"/>
        <v>7500</v>
      </c>
      <c r="CE48" s="62" t="str">
        <f t="shared" si="10"/>
        <v>-</v>
      </c>
      <c r="CF48" s="158">
        <f t="shared" si="11"/>
        <v>190</v>
      </c>
      <c r="CG48" s="153">
        <v>16327</v>
      </c>
      <c r="CH48" s="153">
        <v>568</v>
      </c>
      <c r="CI48" s="13" t="s">
        <v>110</v>
      </c>
      <c r="CJ48" s="14"/>
      <c r="CK48" s="14"/>
      <c r="CL48" s="14"/>
      <c r="CM48" s="14"/>
      <c r="CN48" s="42"/>
      <c r="CO48" s="13" t="s">
        <v>110</v>
      </c>
      <c r="CP48" s="14"/>
      <c r="CQ48" s="22">
        <v>67</v>
      </c>
    </row>
    <row r="49" spans="1:95" s="50" customFormat="1" ht="17.25" customHeight="1">
      <c r="A49" s="116">
        <v>70</v>
      </c>
      <c r="B49" s="116" t="s">
        <v>81</v>
      </c>
      <c r="C49" s="116">
        <v>4</v>
      </c>
      <c r="D49" s="53">
        <v>9</v>
      </c>
      <c r="E49" s="155">
        <v>177664</v>
      </c>
      <c r="F49" s="159">
        <v>50.5</v>
      </c>
      <c r="G49" s="155">
        <v>21407</v>
      </c>
      <c r="H49" s="159">
        <v>6.09</v>
      </c>
      <c r="I49" s="155">
        <v>87344</v>
      </c>
      <c r="J49" s="159">
        <v>24.83</v>
      </c>
      <c r="K49" s="155">
        <v>65352</v>
      </c>
      <c r="L49" s="160">
        <v>18.579999999999998</v>
      </c>
      <c r="M49" s="121" t="s">
        <v>45</v>
      </c>
      <c r="N49" s="9" t="s">
        <v>45</v>
      </c>
      <c r="O49" s="154">
        <v>7135</v>
      </c>
      <c r="P49" s="155">
        <v>351767</v>
      </c>
      <c r="Q49" s="155">
        <v>0</v>
      </c>
      <c r="R49" s="155">
        <v>0</v>
      </c>
      <c r="S49" s="155">
        <v>10</v>
      </c>
      <c r="T49" s="155">
        <v>43</v>
      </c>
      <c r="U49" s="155">
        <v>4215</v>
      </c>
      <c r="V49" s="155">
        <v>43014</v>
      </c>
      <c r="W49" s="155">
        <v>155</v>
      </c>
      <c r="X49" s="155">
        <v>18246</v>
      </c>
      <c r="Y49" s="155">
        <v>-22388</v>
      </c>
      <c r="Z49" s="157">
        <v>268076</v>
      </c>
      <c r="AA49" s="9">
        <v>70</v>
      </c>
      <c r="AB49" s="13"/>
      <c r="AC49" s="116">
        <v>70</v>
      </c>
      <c r="AD49" s="116" t="s">
        <v>81</v>
      </c>
      <c r="AE49" s="161">
        <v>2.5</v>
      </c>
      <c r="AF49" s="161">
        <v>7.7</v>
      </c>
      <c r="AG49" s="162">
        <v>6600</v>
      </c>
      <c r="AH49" s="162">
        <v>9600</v>
      </c>
      <c r="AI49" s="9" t="s">
        <v>45</v>
      </c>
      <c r="AJ49" s="157">
        <v>190</v>
      </c>
      <c r="AK49" s="163">
        <v>7106640</v>
      </c>
      <c r="AL49" s="163">
        <v>278036</v>
      </c>
      <c r="AM49" s="116" t="s">
        <v>110</v>
      </c>
      <c r="AN49" s="5"/>
      <c r="AO49" s="5"/>
      <c r="AP49" s="5"/>
      <c r="AQ49" s="5"/>
      <c r="AR49" s="116"/>
      <c r="AS49" s="116" t="s">
        <v>110</v>
      </c>
      <c r="AT49" s="164"/>
      <c r="AU49" s="9">
        <v>70</v>
      </c>
      <c r="AW49" s="116">
        <v>70</v>
      </c>
      <c r="AX49" s="116" t="s">
        <v>81</v>
      </c>
      <c r="AY49" s="165">
        <f t="shared" si="12"/>
        <v>4</v>
      </c>
      <c r="AZ49" s="165">
        <f t="shared" si="13"/>
        <v>9</v>
      </c>
      <c r="BA49" s="155">
        <v>1600</v>
      </c>
      <c r="BB49" s="159">
        <v>39.14</v>
      </c>
      <c r="BC49" s="155">
        <v>348</v>
      </c>
      <c r="BD49" s="159">
        <v>8.51</v>
      </c>
      <c r="BE49" s="155">
        <v>1360</v>
      </c>
      <c r="BF49" s="159">
        <v>33.270000000000003</v>
      </c>
      <c r="BG49" s="157">
        <v>780</v>
      </c>
      <c r="BH49" s="160">
        <v>19.079999999999998</v>
      </c>
      <c r="BI49" s="9" t="s">
        <v>45</v>
      </c>
      <c r="BJ49" s="9" t="s">
        <v>45</v>
      </c>
      <c r="BK49" s="154">
        <v>83</v>
      </c>
      <c r="BL49" s="155">
        <v>4088</v>
      </c>
      <c r="BM49" s="155">
        <v>0</v>
      </c>
      <c r="BN49" s="155">
        <v>0</v>
      </c>
      <c r="BO49" s="155">
        <v>0</v>
      </c>
      <c r="BP49" s="155">
        <v>0</v>
      </c>
      <c r="BQ49" s="155">
        <v>54</v>
      </c>
      <c r="BR49" s="155">
        <v>714</v>
      </c>
      <c r="BS49" s="155">
        <v>0</v>
      </c>
      <c r="BT49" s="156">
        <v>0</v>
      </c>
      <c r="BU49" s="157">
        <v>903</v>
      </c>
      <c r="BV49" s="157">
        <v>4277</v>
      </c>
      <c r="BW49" s="9">
        <v>70</v>
      </c>
      <c r="BY49" s="116">
        <v>70</v>
      </c>
      <c r="BZ49" s="116" t="s">
        <v>81</v>
      </c>
      <c r="CA49" s="161">
        <f t="shared" si="6"/>
        <v>2.5</v>
      </c>
      <c r="CB49" s="161">
        <f t="shared" si="7"/>
        <v>7.7</v>
      </c>
      <c r="CC49" s="162">
        <f t="shared" si="8"/>
        <v>6600</v>
      </c>
      <c r="CD49" s="162">
        <f t="shared" si="9"/>
        <v>9600</v>
      </c>
      <c r="CE49" s="89" t="str">
        <f t="shared" si="10"/>
        <v>-</v>
      </c>
      <c r="CF49" s="166">
        <f t="shared" si="11"/>
        <v>190</v>
      </c>
      <c r="CG49" s="163">
        <v>63987</v>
      </c>
      <c r="CH49" s="163">
        <v>4526</v>
      </c>
      <c r="CI49" s="116" t="s">
        <v>110</v>
      </c>
      <c r="CJ49" s="5"/>
      <c r="CK49" s="5"/>
      <c r="CL49" s="5"/>
      <c r="CM49" s="5"/>
      <c r="CN49" s="116"/>
      <c r="CO49" s="116" t="s">
        <v>110</v>
      </c>
      <c r="CP49" s="164"/>
      <c r="CQ49" s="9">
        <v>70</v>
      </c>
    </row>
    <row r="50" spans="1:95" s="50" customFormat="1" ht="17.25" customHeight="1">
      <c r="A50" s="13">
        <v>71</v>
      </c>
      <c r="B50" s="13" t="s">
        <v>82</v>
      </c>
      <c r="C50" s="13">
        <v>4</v>
      </c>
      <c r="D50" s="54">
        <v>9</v>
      </c>
      <c r="E50" s="146">
        <v>27781</v>
      </c>
      <c r="F50" s="147">
        <v>53.01</v>
      </c>
      <c r="G50" s="146">
        <v>1471</v>
      </c>
      <c r="H50" s="147">
        <v>2.81</v>
      </c>
      <c r="I50" s="146">
        <v>12863</v>
      </c>
      <c r="J50" s="147">
        <v>24.55</v>
      </c>
      <c r="K50" s="146">
        <v>10284</v>
      </c>
      <c r="L50" s="148">
        <v>19.63</v>
      </c>
      <c r="M50" s="122" t="s">
        <v>45</v>
      </c>
      <c r="N50" s="22" t="s">
        <v>45</v>
      </c>
      <c r="O50" s="149">
        <v>1388</v>
      </c>
      <c r="P50" s="146">
        <v>52399</v>
      </c>
      <c r="Q50" s="146">
        <v>0</v>
      </c>
      <c r="R50" s="146">
        <v>0</v>
      </c>
      <c r="S50" s="146">
        <v>0</v>
      </c>
      <c r="T50" s="146">
        <v>0</v>
      </c>
      <c r="U50" s="146">
        <v>895</v>
      </c>
      <c r="V50" s="146">
        <v>7757</v>
      </c>
      <c r="W50" s="146">
        <v>37</v>
      </c>
      <c r="X50" s="146">
        <v>2119</v>
      </c>
      <c r="Y50" s="146">
        <v>-3473</v>
      </c>
      <c r="Z50" s="152">
        <v>39050</v>
      </c>
      <c r="AA50" s="22">
        <v>71</v>
      </c>
      <c r="AB50" s="13"/>
      <c r="AC50" s="13">
        <v>71</v>
      </c>
      <c r="AD50" s="13" t="s">
        <v>82</v>
      </c>
      <c r="AE50" s="150">
        <v>2</v>
      </c>
      <c r="AF50" s="150">
        <v>6</v>
      </c>
      <c r="AG50" s="151">
        <v>5400</v>
      </c>
      <c r="AH50" s="151">
        <v>7800</v>
      </c>
      <c r="AI50" s="22" t="s">
        <v>45</v>
      </c>
      <c r="AJ50" s="152">
        <v>190</v>
      </c>
      <c r="AK50" s="153">
        <v>1389054</v>
      </c>
      <c r="AL50" s="153">
        <v>24516</v>
      </c>
      <c r="AM50" s="22" t="s">
        <v>110</v>
      </c>
      <c r="AN50" s="14"/>
      <c r="AO50" s="14"/>
      <c r="AP50" s="14"/>
      <c r="AQ50" s="14"/>
      <c r="AR50" s="42"/>
      <c r="AS50" s="13" t="s">
        <v>110</v>
      </c>
      <c r="AT50" s="49"/>
      <c r="AU50" s="22">
        <v>71</v>
      </c>
      <c r="AW50" s="13">
        <v>71</v>
      </c>
      <c r="AX50" s="13" t="s">
        <v>82</v>
      </c>
      <c r="AY50" s="20">
        <f t="shared" si="12"/>
        <v>4</v>
      </c>
      <c r="AZ50" s="20">
        <f t="shared" si="13"/>
        <v>9</v>
      </c>
      <c r="BA50" s="146">
        <v>71</v>
      </c>
      <c r="BB50" s="147">
        <v>32.270000000000003</v>
      </c>
      <c r="BC50" s="146">
        <v>11</v>
      </c>
      <c r="BD50" s="147">
        <v>5</v>
      </c>
      <c r="BE50" s="146">
        <v>76</v>
      </c>
      <c r="BF50" s="147">
        <v>34.549999999999997</v>
      </c>
      <c r="BG50" s="152">
        <v>62</v>
      </c>
      <c r="BH50" s="148">
        <v>28.18</v>
      </c>
      <c r="BI50" s="22" t="s">
        <v>45</v>
      </c>
      <c r="BJ50" s="22" t="s">
        <v>45</v>
      </c>
      <c r="BK50" s="149">
        <v>8</v>
      </c>
      <c r="BL50" s="146">
        <v>220</v>
      </c>
      <c r="BM50" s="146">
        <v>0</v>
      </c>
      <c r="BN50" s="146">
        <v>0</v>
      </c>
      <c r="BO50" s="146">
        <v>0</v>
      </c>
      <c r="BP50" s="146">
        <v>0</v>
      </c>
      <c r="BQ50" s="146">
        <v>6</v>
      </c>
      <c r="BR50" s="146">
        <v>56</v>
      </c>
      <c r="BS50" s="146">
        <v>0</v>
      </c>
      <c r="BT50" s="32">
        <v>0</v>
      </c>
      <c r="BU50" s="152">
        <v>181</v>
      </c>
      <c r="BV50" s="152">
        <v>345</v>
      </c>
      <c r="BW50" s="22">
        <v>71</v>
      </c>
      <c r="BY50" s="13">
        <v>71</v>
      </c>
      <c r="BZ50" s="13" t="s">
        <v>82</v>
      </c>
      <c r="CA50" s="150">
        <f t="shared" si="6"/>
        <v>2</v>
      </c>
      <c r="CB50" s="150">
        <f t="shared" si="7"/>
        <v>6</v>
      </c>
      <c r="CC50" s="151">
        <f t="shared" si="8"/>
        <v>5400</v>
      </c>
      <c r="CD50" s="151">
        <f t="shared" si="9"/>
        <v>7800</v>
      </c>
      <c r="CE50" s="62" t="str">
        <f t="shared" si="10"/>
        <v>-</v>
      </c>
      <c r="CF50" s="158">
        <f t="shared" si="11"/>
        <v>190</v>
      </c>
      <c r="CG50" s="153">
        <v>3556</v>
      </c>
      <c r="CH50" s="153">
        <v>187</v>
      </c>
      <c r="CI50" s="22" t="s">
        <v>110</v>
      </c>
      <c r="CJ50" s="14"/>
      <c r="CK50" s="14"/>
      <c r="CL50" s="14"/>
      <c r="CM50" s="14"/>
      <c r="CN50" s="42"/>
      <c r="CO50" s="13" t="s">
        <v>110</v>
      </c>
      <c r="CP50" s="49"/>
      <c r="CQ50" s="22">
        <v>71</v>
      </c>
    </row>
    <row r="51" spans="1:95" s="50" customFormat="1" ht="17.25" customHeight="1">
      <c r="A51" s="13">
        <v>72</v>
      </c>
      <c r="B51" s="13" t="s">
        <v>83</v>
      </c>
      <c r="C51" s="13">
        <v>4</v>
      </c>
      <c r="D51" s="54">
        <v>7</v>
      </c>
      <c r="E51" s="146">
        <v>126664</v>
      </c>
      <c r="F51" s="147">
        <v>51.29</v>
      </c>
      <c r="G51" s="146">
        <v>10928</v>
      </c>
      <c r="H51" s="147">
        <v>4.43</v>
      </c>
      <c r="I51" s="146">
        <v>60852</v>
      </c>
      <c r="J51" s="147">
        <v>24.64</v>
      </c>
      <c r="K51" s="146">
        <v>48508</v>
      </c>
      <c r="L51" s="148">
        <v>19.64</v>
      </c>
      <c r="M51" s="122" t="s">
        <v>45</v>
      </c>
      <c r="N51" s="22" t="s">
        <v>45</v>
      </c>
      <c r="O51" s="149">
        <v>5084</v>
      </c>
      <c r="P51" s="146">
        <v>246952</v>
      </c>
      <c r="Q51" s="146">
        <v>2</v>
      </c>
      <c r="R51" s="146">
        <v>160</v>
      </c>
      <c r="S51" s="146">
        <v>3</v>
      </c>
      <c r="T51" s="146">
        <v>19</v>
      </c>
      <c r="U51" s="146">
        <v>2974</v>
      </c>
      <c r="V51" s="146">
        <v>32284</v>
      </c>
      <c r="W51" s="146">
        <v>97</v>
      </c>
      <c r="X51" s="146">
        <v>9026</v>
      </c>
      <c r="Y51" s="146">
        <v>-3192</v>
      </c>
      <c r="Z51" s="152">
        <v>202271</v>
      </c>
      <c r="AA51" s="22">
        <v>72</v>
      </c>
      <c r="AB51" s="13"/>
      <c r="AC51" s="13">
        <v>72</v>
      </c>
      <c r="AD51" s="13" t="s">
        <v>83</v>
      </c>
      <c r="AE51" s="150">
        <v>2.75</v>
      </c>
      <c r="AF51" s="150">
        <v>7</v>
      </c>
      <c r="AG51" s="151">
        <v>6600</v>
      </c>
      <c r="AH51" s="151">
        <v>10000</v>
      </c>
      <c r="AI51" s="22" t="s">
        <v>45</v>
      </c>
      <c r="AJ51" s="152">
        <v>190</v>
      </c>
      <c r="AK51" s="153">
        <v>4605971</v>
      </c>
      <c r="AL51" s="153">
        <v>156123</v>
      </c>
      <c r="AM51" s="13" t="s">
        <v>110</v>
      </c>
      <c r="AN51" s="14"/>
      <c r="AO51" s="14"/>
      <c r="AP51" s="14"/>
      <c r="AQ51" s="14"/>
      <c r="AR51" s="42"/>
      <c r="AS51" s="13" t="s">
        <v>110</v>
      </c>
      <c r="AT51" s="49"/>
      <c r="AU51" s="22">
        <v>72</v>
      </c>
      <c r="AW51" s="13">
        <v>72</v>
      </c>
      <c r="AX51" s="13" t="s">
        <v>83</v>
      </c>
      <c r="AY51" s="20">
        <f t="shared" si="12"/>
        <v>4</v>
      </c>
      <c r="AZ51" s="20">
        <f t="shared" si="13"/>
        <v>7</v>
      </c>
      <c r="BA51" s="146">
        <v>4529</v>
      </c>
      <c r="BB51" s="147">
        <v>48.43</v>
      </c>
      <c r="BC51" s="146">
        <v>601</v>
      </c>
      <c r="BD51" s="147">
        <v>6.43</v>
      </c>
      <c r="BE51" s="146">
        <v>2521</v>
      </c>
      <c r="BF51" s="147">
        <v>26.96</v>
      </c>
      <c r="BG51" s="152">
        <v>1700</v>
      </c>
      <c r="BH51" s="148">
        <v>18.18</v>
      </c>
      <c r="BI51" s="22" t="s">
        <v>45</v>
      </c>
      <c r="BJ51" s="22" t="s">
        <v>45</v>
      </c>
      <c r="BK51" s="149">
        <v>171</v>
      </c>
      <c r="BL51" s="146">
        <v>9351</v>
      </c>
      <c r="BM51" s="146">
        <v>0</v>
      </c>
      <c r="BN51" s="146">
        <v>0</v>
      </c>
      <c r="BO51" s="146">
        <v>0</v>
      </c>
      <c r="BP51" s="146">
        <v>0</v>
      </c>
      <c r="BQ51" s="146">
        <v>100</v>
      </c>
      <c r="BR51" s="146">
        <v>1200</v>
      </c>
      <c r="BS51" s="146">
        <v>2</v>
      </c>
      <c r="BT51" s="32">
        <v>218</v>
      </c>
      <c r="BU51" s="152">
        <v>-1935</v>
      </c>
      <c r="BV51" s="152">
        <v>5998</v>
      </c>
      <c r="BW51" s="22">
        <v>72</v>
      </c>
      <c r="BY51" s="13">
        <v>72</v>
      </c>
      <c r="BZ51" s="13" t="s">
        <v>83</v>
      </c>
      <c r="CA51" s="150">
        <f t="shared" si="6"/>
        <v>2.75</v>
      </c>
      <c r="CB51" s="150">
        <f t="shared" si="7"/>
        <v>7</v>
      </c>
      <c r="CC51" s="151">
        <f t="shared" si="8"/>
        <v>6600</v>
      </c>
      <c r="CD51" s="151">
        <f t="shared" si="9"/>
        <v>10000</v>
      </c>
      <c r="CE51" s="62" t="str">
        <f t="shared" si="10"/>
        <v>-</v>
      </c>
      <c r="CF51" s="158">
        <f t="shared" si="11"/>
        <v>190</v>
      </c>
      <c r="CG51" s="153">
        <v>164708</v>
      </c>
      <c r="CH51" s="153">
        <v>8584</v>
      </c>
      <c r="CI51" s="13" t="s">
        <v>110</v>
      </c>
      <c r="CJ51" s="14"/>
      <c r="CK51" s="14"/>
      <c r="CL51" s="14"/>
      <c r="CM51" s="14"/>
      <c r="CN51" s="42"/>
      <c r="CO51" s="13" t="s">
        <v>110</v>
      </c>
      <c r="CP51" s="49"/>
      <c r="CQ51" s="22">
        <v>72</v>
      </c>
    </row>
    <row r="52" spans="1:95" s="50" customFormat="1" ht="16.5" customHeight="1">
      <c r="A52" s="119">
        <v>73</v>
      </c>
      <c r="B52" s="119" t="s">
        <v>84</v>
      </c>
      <c r="C52" s="119">
        <v>4</v>
      </c>
      <c r="D52" s="52">
        <v>8</v>
      </c>
      <c r="E52" s="167">
        <v>77834</v>
      </c>
      <c r="F52" s="168">
        <v>44.79</v>
      </c>
      <c r="G52" s="167">
        <v>13646</v>
      </c>
      <c r="H52" s="168">
        <v>7.85</v>
      </c>
      <c r="I52" s="167">
        <v>48685</v>
      </c>
      <c r="J52" s="168">
        <v>28.01</v>
      </c>
      <c r="K52" s="167">
        <v>33624</v>
      </c>
      <c r="L52" s="169">
        <v>19.350000000000001</v>
      </c>
      <c r="M52" s="48" t="s">
        <v>45</v>
      </c>
      <c r="N52" s="30" t="s">
        <v>45</v>
      </c>
      <c r="O52" s="170">
        <v>3756</v>
      </c>
      <c r="P52" s="167">
        <v>173789</v>
      </c>
      <c r="Q52" s="167">
        <v>0</v>
      </c>
      <c r="R52" s="167">
        <v>0</v>
      </c>
      <c r="S52" s="167">
        <v>9</v>
      </c>
      <c r="T52" s="167">
        <v>66</v>
      </c>
      <c r="U52" s="167">
        <v>1977</v>
      </c>
      <c r="V52" s="167">
        <v>22222</v>
      </c>
      <c r="W52" s="167">
        <v>76</v>
      </c>
      <c r="X52" s="167">
        <v>8860</v>
      </c>
      <c r="Y52" s="167">
        <v>-5412</v>
      </c>
      <c r="Z52" s="171">
        <v>137229</v>
      </c>
      <c r="AA52" s="30">
        <v>73</v>
      </c>
      <c r="AB52" s="13"/>
      <c r="AC52" s="13">
        <v>73</v>
      </c>
      <c r="AD52" s="13" t="s">
        <v>84</v>
      </c>
      <c r="AE52" s="172">
        <v>1.9</v>
      </c>
      <c r="AF52" s="172">
        <v>9.1999999999999993</v>
      </c>
      <c r="AG52" s="173">
        <v>7600</v>
      </c>
      <c r="AH52" s="173">
        <v>9300</v>
      </c>
      <c r="AI52" s="30" t="s">
        <v>45</v>
      </c>
      <c r="AJ52" s="171">
        <v>190</v>
      </c>
      <c r="AK52" s="174">
        <v>4096570</v>
      </c>
      <c r="AL52" s="174">
        <v>148362</v>
      </c>
      <c r="AM52" s="119" t="s">
        <v>110</v>
      </c>
      <c r="AN52" s="23"/>
      <c r="AO52" s="23"/>
      <c r="AP52" s="23"/>
      <c r="AQ52" s="23"/>
      <c r="AR52" s="24"/>
      <c r="AS52" s="119" t="s">
        <v>110</v>
      </c>
      <c r="AT52" s="65"/>
      <c r="AU52" s="22">
        <v>73</v>
      </c>
      <c r="AW52" s="119">
        <v>73</v>
      </c>
      <c r="AX52" s="119" t="s">
        <v>84</v>
      </c>
      <c r="AY52" s="36">
        <f t="shared" si="12"/>
        <v>4</v>
      </c>
      <c r="AZ52" s="36">
        <f t="shared" si="13"/>
        <v>8</v>
      </c>
      <c r="BA52" s="167">
        <v>2263</v>
      </c>
      <c r="BB52" s="168">
        <v>37.08</v>
      </c>
      <c r="BC52" s="167">
        <v>762</v>
      </c>
      <c r="BD52" s="168">
        <v>12.49</v>
      </c>
      <c r="BE52" s="167">
        <v>1900</v>
      </c>
      <c r="BF52" s="168">
        <v>31.13</v>
      </c>
      <c r="BG52" s="171">
        <v>1178</v>
      </c>
      <c r="BH52" s="169">
        <v>19.3</v>
      </c>
      <c r="BI52" s="30" t="s">
        <v>45</v>
      </c>
      <c r="BJ52" s="30" t="s">
        <v>45</v>
      </c>
      <c r="BK52" s="170">
        <v>185</v>
      </c>
      <c r="BL52" s="167">
        <v>6103</v>
      </c>
      <c r="BM52" s="167">
        <v>0</v>
      </c>
      <c r="BN52" s="167">
        <v>0</v>
      </c>
      <c r="BO52" s="167">
        <v>0</v>
      </c>
      <c r="BP52" s="167">
        <v>0</v>
      </c>
      <c r="BQ52" s="167">
        <v>75</v>
      </c>
      <c r="BR52" s="167">
        <v>920</v>
      </c>
      <c r="BS52" s="167">
        <v>1</v>
      </c>
      <c r="BT52" s="38">
        <v>114</v>
      </c>
      <c r="BU52" s="171">
        <v>-966</v>
      </c>
      <c r="BV52" s="171">
        <v>4103</v>
      </c>
      <c r="BW52" s="30">
        <v>73</v>
      </c>
      <c r="BY52" s="13">
        <v>73</v>
      </c>
      <c r="BZ52" s="13" t="s">
        <v>84</v>
      </c>
      <c r="CA52" s="172">
        <f t="shared" si="6"/>
        <v>1.9</v>
      </c>
      <c r="CB52" s="172">
        <f t="shared" si="7"/>
        <v>9.1999999999999993</v>
      </c>
      <c r="CC52" s="173">
        <f t="shared" si="8"/>
        <v>7600</v>
      </c>
      <c r="CD52" s="173">
        <f t="shared" si="9"/>
        <v>9300</v>
      </c>
      <c r="CE52" s="90" t="str">
        <f t="shared" si="10"/>
        <v>-</v>
      </c>
      <c r="CF52" s="175">
        <f t="shared" si="11"/>
        <v>190</v>
      </c>
      <c r="CG52" s="174">
        <v>119106</v>
      </c>
      <c r="CH52" s="174">
        <v>8281</v>
      </c>
      <c r="CI52" s="119" t="s">
        <v>110</v>
      </c>
      <c r="CJ52" s="23"/>
      <c r="CK52" s="23"/>
      <c r="CL52" s="23"/>
      <c r="CM52" s="23"/>
      <c r="CN52" s="24"/>
      <c r="CO52" s="119" t="s">
        <v>110</v>
      </c>
      <c r="CP52" s="65"/>
      <c r="CQ52" s="22">
        <v>73</v>
      </c>
    </row>
    <row r="53" spans="1:95" s="50" customFormat="1" ht="17.25" customHeight="1">
      <c r="A53" s="59">
        <v>301</v>
      </c>
      <c r="B53" s="66" t="s">
        <v>111</v>
      </c>
      <c r="C53" s="59" t="s">
        <v>7</v>
      </c>
      <c r="D53" s="193">
        <v>12</v>
      </c>
      <c r="E53" s="60" t="s">
        <v>45</v>
      </c>
      <c r="F53" s="59" t="s">
        <v>45</v>
      </c>
      <c r="G53" s="60" t="s">
        <v>45</v>
      </c>
      <c r="H53" s="59" t="s">
        <v>45</v>
      </c>
      <c r="I53" s="60" t="s">
        <v>45</v>
      </c>
      <c r="J53" s="59" t="s">
        <v>45</v>
      </c>
      <c r="K53" s="60" t="s">
        <v>45</v>
      </c>
      <c r="L53" s="123" t="s">
        <v>45</v>
      </c>
      <c r="M53" s="181">
        <v>50868</v>
      </c>
      <c r="N53" s="179">
        <v>100</v>
      </c>
      <c r="O53" s="170">
        <v>491</v>
      </c>
      <c r="P53" s="171">
        <v>50868</v>
      </c>
      <c r="Q53" s="36" t="s">
        <v>45</v>
      </c>
      <c r="R53" s="36" t="s">
        <v>45</v>
      </c>
      <c r="S53" s="36" t="s">
        <v>45</v>
      </c>
      <c r="T53" s="36" t="s">
        <v>45</v>
      </c>
      <c r="U53" s="36" t="s">
        <v>45</v>
      </c>
      <c r="V53" s="36" t="s">
        <v>45</v>
      </c>
      <c r="W53" s="36" t="s">
        <v>45</v>
      </c>
      <c r="X53" s="36" t="s">
        <v>45</v>
      </c>
      <c r="Y53" s="177">
        <v>-1758</v>
      </c>
      <c r="Z53" s="181">
        <v>49110</v>
      </c>
      <c r="AA53" s="123">
        <v>301</v>
      </c>
      <c r="AB53" s="41"/>
      <c r="AC53" s="116">
        <v>301</v>
      </c>
      <c r="AD53" s="67" t="s">
        <v>111</v>
      </c>
      <c r="AG53" s="88" t="s">
        <v>119</v>
      </c>
      <c r="AI53" s="194"/>
      <c r="AJ53" s="195"/>
      <c r="AK53" s="22" t="s">
        <v>45</v>
      </c>
      <c r="AL53" s="13" t="s">
        <v>45</v>
      </c>
      <c r="AM53" s="49"/>
      <c r="AO53" s="49"/>
      <c r="AQ53" s="49"/>
      <c r="AR53" s="88"/>
      <c r="AS53" s="47"/>
      <c r="AT53" s="49"/>
      <c r="AU53" s="118">
        <v>301</v>
      </c>
      <c r="AW53" s="59">
        <v>301</v>
      </c>
      <c r="AX53" s="66" t="s">
        <v>111</v>
      </c>
      <c r="AY53" s="60" t="s">
        <v>45</v>
      </c>
      <c r="AZ53" s="59" t="s">
        <v>45</v>
      </c>
      <c r="BA53" s="60" t="s">
        <v>45</v>
      </c>
      <c r="BB53" s="59" t="s">
        <v>45</v>
      </c>
      <c r="BC53" s="60" t="s">
        <v>45</v>
      </c>
      <c r="BD53" s="59" t="s">
        <v>45</v>
      </c>
      <c r="BE53" s="60" t="s">
        <v>45</v>
      </c>
      <c r="BF53" s="59" t="s">
        <v>45</v>
      </c>
      <c r="BG53" s="60" t="s">
        <v>45</v>
      </c>
      <c r="BH53" s="123" t="s">
        <v>45</v>
      </c>
      <c r="BI53" s="123" t="s">
        <v>45</v>
      </c>
      <c r="BJ53" s="123" t="s">
        <v>45</v>
      </c>
      <c r="BK53" s="123" t="s">
        <v>45</v>
      </c>
      <c r="BL53" s="123" t="s">
        <v>45</v>
      </c>
      <c r="BM53" s="60" t="s">
        <v>45</v>
      </c>
      <c r="BN53" s="60" t="s">
        <v>45</v>
      </c>
      <c r="BO53" s="60" t="s">
        <v>45</v>
      </c>
      <c r="BP53" s="60" t="s">
        <v>45</v>
      </c>
      <c r="BQ53" s="60" t="s">
        <v>45</v>
      </c>
      <c r="BR53" s="60" t="s">
        <v>45</v>
      </c>
      <c r="BS53" s="60" t="s">
        <v>45</v>
      </c>
      <c r="BT53" s="60" t="s">
        <v>45</v>
      </c>
      <c r="BU53" s="60" t="s">
        <v>45</v>
      </c>
      <c r="BV53" s="60" t="s">
        <v>45</v>
      </c>
      <c r="BW53" s="123">
        <v>301</v>
      </c>
      <c r="BY53" s="116">
        <v>301</v>
      </c>
      <c r="BZ53" s="68" t="s">
        <v>111</v>
      </c>
      <c r="CA53" s="116" t="s">
        <v>45</v>
      </c>
      <c r="CB53" s="116" t="s">
        <v>45</v>
      </c>
      <c r="CC53" s="116" t="s">
        <v>45</v>
      </c>
      <c r="CD53" s="116" t="s">
        <v>45</v>
      </c>
      <c r="CE53" s="116" t="s">
        <v>45</v>
      </c>
      <c r="CF53" s="9" t="s">
        <v>45</v>
      </c>
      <c r="CG53" s="9" t="s">
        <v>45</v>
      </c>
      <c r="CH53" s="116" t="s">
        <v>45</v>
      </c>
      <c r="CI53" s="116"/>
      <c r="CJ53" s="116"/>
      <c r="CK53" s="116"/>
      <c r="CL53" s="116"/>
      <c r="CM53" s="116"/>
      <c r="CN53" s="116"/>
      <c r="CO53" s="116"/>
      <c r="CP53" s="116"/>
      <c r="CQ53" s="9">
        <v>301</v>
      </c>
    </row>
    <row r="54" spans="1:95" s="50" customFormat="1" ht="17.25" customHeight="1">
      <c r="A54" s="105"/>
      <c r="B54" s="105"/>
      <c r="C54" s="105"/>
      <c r="D54" s="105"/>
      <c r="E54" s="104"/>
      <c r="F54" s="105"/>
      <c r="G54" s="104"/>
      <c r="H54" s="105"/>
      <c r="I54" s="104"/>
      <c r="J54" s="105"/>
      <c r="K54" s="104"/>
      <c r="L54" s="41"/>
      <c r="M54" s="63"/>
      <c r="N54" s="64"/>
      <c r="O54" s="61"/>
      <c r="P54" s="63"/>
      <c r="Q54" s="61"/>
      <c r="R54" s="61"/>
      <c r="S54" s="61"/>
      <c r="T54" s="61"/>
      <c r="U54" s="61"/>
      <c r="V54" s="61"/>
      <c r="W54" s="61"/>
      <c r="X54" s="61"/>
      <c r="Y54" s="61"/>
      <c r="Z54" s="63"/>
      <c r="AA54" s="41"/>
      <c r="AB54" s="41"/>
      <c r="AC54" s="119"/>
      <c r="AD54" s="30"/>
      <c r="AE54" s="196"/>
      <c r="AF54" s="16"/>
      <c r="AG54" s="16"/>
      <c r="AH54" s="16"/>
      <c r="AI54" s="197"/>
      <c r="AJ54" s="31"/>
      <c r="AK54" s="65"/>
      <c r="AL54" s="23"/>
      <c r="AM54" s="65"/>
      <c r="AN54" s="23"/>
      <c r="AO54" s="65"/>
      <c r="AP54" s="23"/>
      <c r="AQ54" s="65"/>
      <c r="AR54" s="24"/>
      <c r="AS54" s="29"/>
      <c r="AT54" s="65"/>
      <c r="AU54" s="30"/>
      <c r="AW54" s="105"/>
      <c r="AX54" s="105"/>
      <c r="AY54" s="105"/>
      <c r="AZ54" s="105"/>
      <c r="BA54" s="104"/>
      <c r="BB54" s="105"/>
      <c r="BC54" s="104"/>
      <c r="BD54" s="105"/>
      <c r="BE54" s="104"/>
      <c r="BF54" s="105"/>
      <c r="BG54" s="108"/>
      <c r="BY54" s="13"/>
      <c r="BZ54" s="54"/>
      <c r="CA54" s="14"/>
      <c r="CB54" s="14"/>
      <c r="CC54" s="14"/>
      <c r="CD54" s="14"/>
      <c r="CE54" s="14"/>
      <c r="CF54" s="49"/>
      <c r="CG54" s="49"/>
      <c r="CH54" s="14"/>
      <c r="CI54" s="14"/>
      <c r="CJ54" s="14"/>
      <c r="CK54" s="14"/>
      <c r="CL54" s="14"/>
      <c r="CM54" s="14"/>
      <c r="CN54" s="14"/>
      <c r="CO54" s="14"/>
      <c r="CP54" s="14"/>
      <c r="CQ54" s="47"/>
    </row>
    <row r="55" spans="1:95" s="50" customFormat="1" ht="11.25">
      <c r="A55" s="105"/>
      <c r="B55" s="105"/>
      <c r="C55" s="105"/>
      <c r="D55" s="105"/>
      <c r="E55" s="104"/>
      <c r="F55" s="105"/>
      <c r="G55" s="104"/>
      <c r="H55" s="105"/>
      <c r="I55" s="104"/>
      <c r="J55" s="105"/>
      <c r="K55" s="104"/>
      <c r="L55" s="105"/>
      <c r="M55" s="104"/>
      <c r="N55" s="105"/>
      <c r="O55" s="105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5"/>
      <c r="AB55" s="105"/>
      <c r="AC55" s="33"/>
      <c r="AD55" s="116" t="s">
        <v>30</v>
      </c>
      <c r="AE55" s="79">
        <f>ROUND(E9/AK55*100,3)</f>
        <v>2.335</v>
      </c>
      <c r="AF55" s="79">
        <f>ROUND(G9/AL55*100,3)</f>
        <v>9.5739999999999998</v>
      </c>
      <c r="AG55" s="76">
        <v>7512.1310065061152</v>
      </c>
      <c r="AH55" s="86">
        <f>K9*1000/O9</f>
        <v>7529.4736294059458</v>
      </c>
      <c r="AI55" s="116" t="s">
        <v>45</v>
      </c>
      <c r="AJ55" s="9" t="s">
        <v>45</v>
      </c>
      <c r="AK55" s="76">
        <f>SUM(AK13:AK52)-AK56-AK57</f>
        <v>94888129</v>
      </c>
      <c r="AL55" s="78">
        <f>SUM(AL13:AL52)</f>
        <v>3084841</v>
      </c>
      <c r="AM55" s="53" t="s">
        <v>86</v>
      </c>
      <c r="AN55" s="117"/>
      <c r="AO55" s="117"/>
      <c r="AP55" s="117"/>
      <c r="AQ55" s="118"/>
      <c r="AR55" s="53" t="s">
        <v>91</v>
      </c>
      <c r="AS55" s="117"/>
      <c r="AT55" s="118"/>
      <c r="AU55" s="11" t="s">
        <v>30</v>
      </c>
      <c r="AW55" s="105"/>
      <c r="AX55" s="105"/>
      <c r="AY55" s="104"/>
      <c r="AZ55" s="104"/>
      <c r="BA55" s="104"/>
      <c r="BB55" s="105"/>
      <c r="BC55" s="104"/>
      <c r="BD55" s="105"/>
      <c r="BE55" s="104"/>
      <c r="BF55" s="105"/>
      <c r="BG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Y55" s="33"/>
      <c r="BZ55" s="116" t="s">
        <v>30</v>
      </c>
      <c r="CA55" s="79">
        <f>ROUND(BA9/CG55*100,3)</f>
        <v>2.2549999999999999</v>
      </c>
      <c r="CB55" s="79">
        <f>ROUND(BC9/CH55*100,3)</f>
        <v>9.2230000000000008</v>
      </c>
      <c r="CC55" s="76">
        <v>7707.7975943591873</v>
      </c>
      <c r="CD55" s="86">
        <f>BG9*1000/BK9</f>
        <v>6690.9020217729394</v>
      </c>
      <c r="CE55" s="116" t="s">
        <v>45</v>
      </c>
      <c r="CF55" s="9" t="s">
        <v>45</v>
      </c>
      <c r="CG55" s="76">
        <f>SUM(CG13:CG52)-CG56-CG57</f>
        <v>2134048</v>
      </c>
      <c r="CH55" s="78">
        <f>SUM(CH13:CH52)</f>
        <v>112262</v>
      </c>
      <c r="CI55" s="53" t="s">
        <v>86</v>
      </c>
      <c r="CJ55" s="117"/>
      <c r="CK55" s="117"/>
      <c r="CL55" s="117"/>
      <c r="CM55" s="118"/>
      <c r="CN55" s="53" t="s">
        <v>91</v>
      </c>
      <c r="CO55" s="117"/>
      <c r="CP55" s="118"/>
      <c r="CQ55" s="11" t="s">
        <v>30</v>
      </c>
    </row>
    <row r="56" spans="1:95" s="50" customFormat="1" ht="11.25">
      <c r="A56" s="105"/>
      <c r="B56" s="105"/>
      <c r="C56" s="105"/>
      <c r="D56" s="105"/>
      <c r="E56" s="104">
        <f>SUM(E13:E52)</f>
        <v>4658237</v>
      </c>
      <c r="F56" s="104"/>
      <c r="G56" s="104">
        <f>SUM(G13:G52)</f>
        <v>295337</v>
      </c>
      <c r="H56" s="104"/>
      <c r="I56" s="104">
        <f>SUM(I13:I52)</f>
        <v>2682037</v>
      </c>
      <c r="J56" s="104"/>
      <c r="K56" s="104">
        <f>SUM(K13:K52)</f>
        <v>1663734</v>
      </c>
      <c r="L56" s="104"/>
      <c r="M56" s="104"/>
      <c r="N56" s="105"/>
      <c r="O56" s="105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5"/>
      <c r="AB56" s="105"/>
      <c r="AC56" s="42"/>
      <c r="AD56" s="13" t="s">
        <v>31</v>
      </c>
      <c r="AE56" s="80">
        <f>ROUND(E10/AK56*100,3)</f>
        <v>2.677</v>
      </c>
      <c r="AF56" s="13" t="s">
        <v>45</v>
      </c>
      <c r="AG56" s="77">
        <v>7098.9497129079055</v>
      </c>
      <c r="AH56" s="87">
        <f>K10*1000/O10</f>
        <v>7730.7663858639817</v>
      </c>
      <c r="AI56" s="13" t="s">
        <v>45</v>
      </c>
      <c r="AJ56" s="22" t="s">
        <v>45</v>
      </c>
      <c r="AK56" s="77">
        <f>AK13+AK14+AK15+AK20+AK27</f>
        <v>89569744</v>
      </c>
      <c r="AL56" s="13" t="s">
        <v>45</v>
      </c>
      <c r="AM56" s="54" t="s">
        <v>87</v>
      </c>
      <c r="AN56" s="41"/>
      <c r="AO56" s="41"/>
      <c r="AP56" s="41"/>
      <c r="AQ56" s="51"/>
      <c r="AR56" s="54" t="s">
        <v>92</v>
      </c>
      <c r="AS56" s="41"/>
      <c r="AT56" s="51"/>
      <c r="AU56" s="47" t="s">
        <v>31</v>
      </c>
      <c r="AW56" s="105"/>
      <c r="AX56" s="105"/>
      <c r="AY56" s="104"/>
      <c r="AZ56" s="104"/>
      <c r="BA56" s="104"/>
      <c r="BB56" s="105"/>
      <c r="BC56" s="104"/>
      <c r="BD56" s="105"/>
      <c r="BE56" s="104"/>
      <c r="BF56" s="105"/>
      <c r="BG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Y56" s="42"/>
      <c r="BZ56" s="13" t="s">
        <v>31</v>
      </c>
      <c r="CA56" s="80">
        <f>ROUND(BA10/CG56*100,3)</f>
        <v>2.657</v>
      </c>
      <c r="CB56" s="13" t="s">
        <v>45</v>
      </c>
      <c r="CC56" s="77">
        <v>7082.9206349206352</v>
      </c>
      <c r="CD56" s="87">
        <f>BG10*1000/BK10</f>
        <v>5845.395348837209</v>
      </c>
      <c r="CE56" s="13" t="s">
        <v>45</v>
      </c>
      <c r="CF56" s="22" t="s">
        <v>45</v>
      </c>
      <c r="CG56" s="77">
        <f>CG13+CG14+CG15+CG20+CG27</f>
        <v>3628766</v>
      </c>
      <c r="CH56" s="13" t="s">
        <v>45</v>
      </c>
      <c r="CI56" s="54" t="s">
        <v>87</v>
      </c>
      <c r="CJ56" s="41"/>
      <c r="CK56" s="41"/>
      <c r="CL56" s="41"/>
      <c r="CM56" s="51"/>
      <c r="CN56" s="54" t="s">
        <v>92</v>
      </c>
      <c r="CO56" s="41"/>
      <c r="CP56" s="51"/>
      <c r="CQ56" s="47" t="s">
        <v>31</v>
      </c>
    </row>
    <row r="57" spans="1:95" s="50" customFormat="1" ht="11.25">
      <c r="A57" s="105"/>
      <c r="B57" s="105"/>
      <c r="C57" s="105"/>
      <c r="D57" s="105"/>
      <c r="E57" s="104">
        <f>E9+E10-E56</f>
        <v>-45318</v>
      </c>
      <c r="F57" s="104"/>
      <c r="G57" s="104"/>
      <c r="H57" s="104"/>
      <c r="I57" s="104">
        <f>I9+I10-I56</f>
        <v>-34987</v>
      </c>
      <c r="J57" s="104"/>
      <c r="K57" s="104">
        <f>K9+K10-K56</f>
        <v>0</v>
      </c>
      <c r="L57" s="104"/>
      <c r="M57" s="104"/>
      <c r="N57" s="105"/>
      <c r="O57" s="105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5"/>
      <c r="AB57" s="105"/>
      <c r="AC57" s="42"/>
      <c r="AD57" s="13" t="s">
        <v>32</v>
      </c>
      <c r="AE57" s="80">
        <f>ROUND(E11/AK57*100,3)</f>
        <v>2.1659999999999999</v>
      </c>
      <c r="AF57" s="13" t="s">
        <v>45</v>
      </c>
      <c r="AG57" s="77">
        <v>9180.5300446077144</v>
      </c>
      <c r="AH57" s="51" t="s">
        <v>45</v>
      </c>
      <c r="AI57" s="13" t="s">
        <v>45</v>
      </c>
      <c r="AJ57" s="22" t="s">
        <v>45</v>
      </c>
      <c r="AK57" s="77">
        <f>AK39+AK41+AK42</f>
        <v>2091925</v>
      </c>
      <c r="AL57" s="13" t="s">
        <v>45</v>
      </c>
      <c r="AM57" s="54" t="s">
        <v>88</v>
      </c>
      <c r="AN57" s="41"/>
      <c r="AO57" s="41"/>
      <c r="AP57" s="41"/>
      <c r="AQ57" s="51"/>
      <c r="AR57" s="54" t="s">
        <v>41</v>
      </c>
      <c r="AS57" s="41"/>
      <c r="AT57" s="51"/>
      <c r="AU57" s="47" t="s">
        <v>32</v>
      </c>
      <c r="AW57" s="105"/>
      <c r="AX57" s="105"/>
      <c r="AY57" s="104"/>
      <c r="AZ57" s="104"/>
      <c r="BA57" s="104"/>
      <c r="BB57" s="105"/>
      <c r="BC57" s="104"/>
      <c r="BD57" s="105"/>
      <c r="BE57" s="104"/>
      <c r="BF57" s="105"/>
      <c r="BG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Y57" s="42"/>
      <c r="BZ57" s="13" t="s">
        <v>32</v>
      </c>
      <c r="CA57" s="80">
        <f>ROUND(BA11/CG57*100,3)</f>
        <v>2.2069999999999999</v>
      </c>
      <c r="CB57" s="13" t="s">
        <v>45</v>
      </c>
      <c r="CC57" s="77">
        <v>10200</v>
      </c>
      <c r="CD57" s="13" t="s">
        <v>45</v>
      </c>
      <c r="CE57" s="13" t="s">
        <v>45</v>
      </c>
      <c r="CF57" s="22" t="s">
        <v>45</v>
      </c>
      <c r="CG57" s="77">
        <f>CG39+CG41+CG42</f>
        <v>41735</v>
      </c>
      <c r="CH57" s="13" t="s">
        <v>45</v>
      </c>
      <c r="CI57" s="54" t="s">
        <v>88</v>
      </c>
      <c r="CJ57" s="41"/>
      <c r="CK57" s="41"/>
      <c r="CL57" s="41"/>
      <c r="CM57" s="51"/>
      <c r="CN57" s="54" t="s">
        <v>41</v>
      </c>
      <c r="CO57" s="41"/>
      <c r="CP57" s="51"/>
      <c r="CQ57" s="47" t="s">
        <v>32</v>
      </c>
    </row>
    <row r="58" spans="1:95">
      <c r="AC58" s="24"/>
      <c r="AD58" s="119" t="s">
        <v>7</v>
      </c>
      <c r="AE58" s="119" t="s">
        <v>45</v>
      </c>
      <c r="AF58" s="119" t="s">
        <v>45</v>
      </c>
      <c r="AG58" s="119" t="s">
        <v>45</v>
      </c>
      <c r="AH58" s="119" t="s">
        <v>45</v>
      </c>
      <c r="AI58" s="119" t="s">
        <v>45</v>
      </c>
      <c r="AJ58" s="30" t="s">
        <v>45</v>
      </c>
      <c r="AK58" s="30" t="s">
        <v>45</v>
      </c>
      <c r="AL58" s="119" t="s">
        <v>45</v>
      </c>
      <c r="AM58" s="52" t="s">
        <v>89</v>
      </c>
      <c r="AN58" s="55"/>
      <c r="AO58" s="56"/>
      <c r="AP58" s="56" t="s">
        <v>90</v>
      </c>
      <c r="AQ58" s="57"/>
      <c r="AR58" s="52" t="s">
        <v>93</v>
      </c>
      <c r="AS58" s="120"/>
      <c r="AT58" s="57"/>
      <c r="AU58" s="29" t="s">
        <v>7</v>
      </c>
      <c r="AV58" s="115"/>
      <c r="BY58" s="24"/>
      <c r="BZ58" s="119" t="s">
        <v>7</v>
      </c>
      <c r="CA58" s="119" t="s">
        <v>45</v>
      </c>
      <c r="CB58" s="119" t="s">
        <v>45</v>
      </c>
      <c r="CC58" s="119" t="s">
        <v>45</v>
      </c>
      <c r="CD58" s="119" t="s">
        <v>45</v>
      </c>
      <c r="CE58" s="119" t="s">
        <v>45</v>
      </c>
      <c r="CF58" s="30" t="s">
        <v>45</v>
      </c>
      <c r="CG58" s="30" t="s">
        <v>45</v>
      </c>
      <c r="CH58" s="119" t="s">
        <v>45</v>
      </c>
      <c r="CI58" s="52" t="s">
        <v>89</v>
      </c>
      <c r="CJ58" s="55"/>
      <c r="CK58" s="56"/>
      <c r="CL58" s="56" t="s">
        <v>90</v>
      </c>
      <c r="CM58" s="57"/>
      <c r="CN58" s="52" t="s">
        <v>93</v>
      </c>
      <c r="CO58" s="55"/>
      <c r="CP58" s="57"/>
      <c r="CQ58" s="29" t="s">
        <v>7</v>
      </c>
    </row>
    <row r="59" spans="1:95"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12"/>
      <c r="AS59" s="112"/>
      <c r="AT59" s="107"/>
      <c r="AU59" s="107"/>
      <c r="AV59" s="115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7"/>
      <c r="CP59" s="107"/>
      <c r="CQ59" s="107"/>
    </row>
    <row r="60" spans="1:95"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88"/>
      <c r="AS60" s="88"/>
      <c r="AT60" s="50"/>
      <c r="AU60" s="50"/>
      <c r="AV60" s="115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</row>
    <row r="61" spans="1:95"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9"/>
      <c r="AS61" s="109"/>
      <c r="AT61" s="105"/>
      <c r="AU61" s="105"/>
      <c r="AV61" s="115"/>
      <c r="BY61" s="50"/>
      <c r="BZ61" s="50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5"/>
      <c r="CM61" s="105"/>
      <c r="CN61" s="105"/>
      <c r="CO61" s="105"/>
      <c r="CP61" s="105"/>
      <c r="CQ61" s="105"/>
    </row>
    <row r="62" spans="1:95"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9"/>
      <c r="AS62" s="109"/>
      <c r="AT62" s="105"/>
      <c r="AU62" s="105"/>
      <c r="AV62" s="115"/>
      <c r="BY62" s="50"/>
      <c r="BZ62" s="50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</row>
    <row r="63" spans="1:95"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9"/>
      <c r="AS63" s="109"/>
      <c r="AT63" s="105"/>
      <c r="AU63" s="105"/>
      <c r="AV63" s="115"/>
      <c r="BY63" s="50"/>
      <c r="BZ63" s="50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5"/>
      <c r="CM63" s="105"/>
      <c r="CN63" s="105"/>
      <c r="CO63" s="105"/>
      <c r="CP63" s="105"/>
      <c r="CQ63" s="105"/>
    </row>
    <row r="64" spans="1:95">
      <c r="AV64" s="115"/>
    </row>
    <row r="65" spans="48:48">
      <c r="AV65" s="115"/>
    </row>
    <row r="66" spans="48:48">
      <c r="AV66" s="115"/>
    </row>
    <row r="67" spans="48:48">
      <c r="AV67" s="115"/>
    </row>
    <row r="68" spans="48:48">
      <c r="AV68" s="115"/>
    </row>
    <row r="69" spans="48:48">
      <c r="AV69" s="115"/>
    </row>
    <row r="70" spans="48:48">
      <c r="AV70" s="115"/>
    </row>
    <row r="71" spans="48:48">
      <c r="AV71" s="115"/>
    </row>
    <row r="72" spans="48:48">
      <c r="AV72" s="115"/>
    </row>
    <row r="73" spans="48:48">
      <c r="AV73" s="115"/>
    </row>
    <row r="74" spans="48:48">
      <c r="AV74" s="115"/>
    </row>
    <row r="75" spans="48:48">
      <c r="AV75" s="115"/>
    </row>
    <row r="76" spans="48:48">
      <c r="AV76" s="115"/>
    </row>
    <row r="77" spans="48:48">
      <c r="AV77" s="115"/>
    </row>
    <row r="78" spans="48:48">
      <c r="AV78" s="115"/>
    </row>
  </sheetData>
  <mergeCells count="22">
    <mergeCell ref="CN9:CP10"/>
    <mergeCell ref="CA9:CE10"/>
    <mergeCell ref="BS3:BT6"/>
    <mergeCell ref="BU3:BU6"/>
    <mergeCell ref="CI9:CM10"/>
    <mergeCell ref="CG9:CH10"/>
    <mergeCell ref="AE9:AI10"/>
    <mergeCell ref="AY3:AY7"/>
    <mergeCell ref="BM3:BN6"/>
    <mergeCell ref="AZ3:AZ7"/>
    <mergeCell ref="AR9:AT10"/>
    <mergeCell ref="AM9:AQ10"/>
    <mergeCell ref="AK9:AL10"/>
    <mergeCell ref="BQ3:BR6"/>
    <mergeCell ref="BO3:BP6"/>
    <mergeCell ref="C3:C7"/>
    <mergeCell ref="Q3:R6"/>
    <mergeCell ref="S3:T6"/>
    <mergeCell ref="U3:V6"/>
    <mergeCell ref="D3:D7"/>
    <mergeCell ref="W3:X6"/>
    <mergeCell ref="Y3:Y6"/>
  </mergeCells>
  <phoneticPr fontId="2"/>
  <pageMargins left="0.6692913385826772" right="0.59055118110236227" top="0.47244094488188981" bottom="0.35433070866141736" header="0.70866141732283472" footer="0.11811023622047245"/>
  <pageSetup paperSize="9" scale="89" firstPageNumber="163" pageOrder="overThenDown" orientation="portrait" useFirstPageNumber="1" r:id="rId1"/>
  <headerFooter alignWithMargins="0">
    <oddFooter xml:space="preserve">&amp;C- &amp;P -
</oddFooter>
  </headerFooter>
  <colBreaks count="1" manualBreakCount="1">
    <brk id="36" min="6" max="5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表８(1)</vt:lpstr>
      <vt:lpstr>'表８(1)'!Print_Area</vt:lpstr>
    </vt:vector>
  </TitlesOfParts>
  <Company>青森県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PCMT041132</dc:creator>
  <cp:lastModifiedBy>201op</cp:lastModifiedBy>
  <cp:lastPrinted>2015-08-05T11:45:00Z</cp:lastPrinted>
  <dcterms:created xsi:type="dcterms:W3CDTF">1998-11-10T07:55:49Z</dcterms:created>
  <dcterms:modified xsi:type="dcterms:W3CDTF">2019-03-08T07:16:08Z</dcterms:modified>
</cp:coreProperties>
</file>