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30-1johod1016\システムから一時移管\yamazaki\work\２８事業状況（平成30年度作業）原稿\HP掲載用\エクセル\"/>
    </mc:Choice>
  </mc:AlternateContent>
  <bookViews>
    <workbookView xWindow="8340" yWindow="-60" windowWidth="9795" windowHeight="10245"/>
  </bookViews>
  <sheets>
    <sheet name="付表３" sheetId="1" r:id="rId1"/>
    <sheet name="付表４の１" sheetId="2" state="hidden" r:id="rId2"/>
    <sheet name="付表４の２" sheetId="3" state="hidden" r:id="rId3"/>
    <sheet name="付表４の２ (2)" sheetId="4" state="hidden" r:id="rId4"/>
  </sheets>
  <definedNames>
    <definedName name="_xlnm.Print_Area" localSheetId="0">付表３!$A$1:$R$56</definedName>
    <definedName name="_xlnm.Print_Area" localSheetId="1">付表４の１!$A$1:$R$56</definedName>
    <definedName name="_xlnm.Print_Area" localSheetId="2">付表４の２!$A$1:$R$56</definedName>
    <definedName name="_xlnm.Print_Area" localSheetId="3">'付表４の２ (2)'!$A$1:$R$56</definedName>
  </definedNames>
  <calcPr calcId="152511"/>
</workbook>
</file>

<file path=xl/calcChain.xml><?xml version="1.0" encoding="utf-8"?>
<calcChain xmlns="http://schemas.openxmlformats.org/spreadsheetml/2006/main">
  <c r="J14" i="4" l="1"/>
  <c r="J13" i="4"/>
  <c r="J12" i="4"/>
  <c r="J11" i="4"/>
  <c r="Q14" i="3"/>
  <c r="P14" i="3"/>
  <c r="P13" i="3"/>
  <c r="P12" i="3"/>
  <c r="P11" i="3"/>
  <c r="N14" i="3"/>
  <c r="N13" i="3"/>
  <c r="N12" i="3"/>
  <c r="N11" i="3"/>
  <c r="M14" i="3"/>
  <c r="M13" i="3"/>
  <c r="M12" i="3"/>
  <c r="M11" i="3"/>
  <c r="J14" i="3"/>
  <c r="J13" i="3"/>
  <c r="J12" i="3"/>
  <c r="J11" i="3"/>
  <c r="J14" i="2"/>
  <c r="J13" i="2"/>
  <c r="J12" i="2"/>
  <c r="J11" i="2"/>
  <c r="O14" i="1"/>
  <c r="O13" i="1"/>
  <c r="O12" i="1"/>
  <c r="O11" i="1"/>
  <c r="G14" i="1"/>
  <c r="G13" i="1"/>
  <c r="G12" i="1"/>
  <c r="G11" i="1"/>
  <c r="E14" i="1"/>
  <c r="O15" i="4" l="1"/>
  <c r="I15" i="4"/>
  <c r="H15" i="4"/>
  <c r="G15" i="4"/>
  <c r="D15" i="4"/>
  <c r="C15" i="4"/>
  <c r="O15" i="3"/>
  <c r="I15" i="3"/>
  <c r="H15" i="3"/>
  <c r="G15" i="3"/>
  <c r="Q15" i="4" l="1"/>
  <c r="E15" i="4"/>
  <c r="D15" i="3"/>
  <c r="Q15" i="3" s="1"/>
  <c r="C15" i="3"/>
  <c r="E15" i="3" s="1"/>
  <c r="O15" i="2"/>
  <c r="I15" i="2"/>
  <c r="H15" i="2"/>
  <c r="G15" i="2"/>
  <c r="D15" i="2"/>
  <c r="C15" i="2"/>
  <c r="Q15" i="2" l="1"/>
  <c r="E15" i="2"/>
  <c r="K15" i="2" s="1"/>
  <c r="Q15" i="1"/>
  <c r="P15" i="1"/>
  <c r="N15" i="1"/>
  <c r="M15" i="1"/>
  <c r="O15" i="1" s="1"/>
  <c r="L15" i="1"/>
  <c r="K15" i="1"/>
  <c r="J15" i="1"/>
  <c r="I15" i="1"/>
  <c r="H15" i="1"/>
  <c r="F15" i="1"/>
  <c r="D15" i="1"/>
  <c r="C15" i="1"/>
  <c r="F15" i="2" l="1"/>
  <c r="G15" i="1"/>
  <c r="E15" i="1"/>
  <c r="O54" i="1"/>
  <c r="O51" i="1"/>
  <c r="O45" i="1"/>
  <c r="O44" i="1"/>
  <c r="O41" i="1"/>
  <c r="O34" i="1"/>
  <c r="O28" i="1"/>
  <c r="O23" i="1"/>
  <c r="O20" i="1"/>
  <c r="E16" i="1"/>
  <c r="E17" i="1"/>
  <c r="E18" i="1"/>
  <c r="E19" i="1"/>
  <c r="E55" i="1"/>
  <c r="E13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10" i="1"/>
  <c r="E11" i="1"/>
  <c r="E12" i="1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16" i="2"/>
  <c r="J17" i="2"/>
  <c r="L17" i="2" s="1"/>
  <c r="M17" i="2" s="1"/>
  <c r="N17" i="2" s="1"/>
  <c r="J18" i="2"/>
  <c r="L18" i="2" s="1"/>
  <c r="M18" i="2" s="1"/>
  <c r="N18" i="2" s="1"/>
  <c r="J19" i="2"/>
  <c r="L19" i="2" s="1"/>
  <c r="M19" i="2" s="1"/>
  <c r="N19" i="2" s="1"/>
  <c r="J20" i="2"/>
  <c r="L20" i="2" s="1"/>
  <c r="M20" i="2" s="1"/>
  <c r="N20" i="2" s="1"/>
  <c r="J21" i="2"/>
  <c r="L21" i="2" s="1"/>
  <c r="M21" i="2" s="1"/>
  <c r="N21" i="2" s="1"/>
  <c r="J22" i="2"/>
  <c r="L22" i="2" s="1"/>
  <c r="M22" i="2" s="1"/>
  <c r="N22" i="2" s="1"/>
  <c r="J23" i="2"/>
  <c r="L23" i="2" s="1"/>
  <c r="M23" i="2" s="1"/>
  <c r="N23" i="2" s="1"/>
  <c r="J24" i="2"/>
  <c r="L24" i="2" s="1"/>
  <c r="M24" i="2" s="1"/>
  <c r="N24" i="2" s="1"/>
  <c r="J25" i="2"/>
  <c r="L25" i="2" s="1"/>
  <c r="M25" i="2" s="1"/>
  <c r="N25" i="2" s="1"/>
  <c r="J26" i="2"/>
  <c r="L26" i="2" s="1"/>
  <c r="M26" i="2" s="1"/>
  <c r="N26" i="2" s="1"/>
  <c r="J27" i="2"/>
  <c r="L27" i="2" s="1"/>
  <c r="M27" i="2" s="1"/>
  <c r="N27" i="2" s="1"/>
  <c r="J28" i="2"/>
  <c r="L28" i="2" s="1"/>
  <c r="M28" i="2" s="1"/>
  <c r="N28" i="2" s="1"/>
  <c r="J29" i="2"/>
  <c r="L29" i="2" s="1"/>
  <c r="M29" i="2" s="1"/>
  <c r="N29" i="2" s="1"/>
  <c r="J30" i="2"/>
  <c r="L30" i="2" s="1"/>
  <c r="M30" i="2" s="1"/>
  <c r="N30" i="2" s="1"/>
  <c r="J31" i="2"/>
  <c r="L31" i="2" s="1"/>
  <c r="M31" i="2" s="1"/>
  <c r="N31" i="2" s="1"/>
  <c r="J32" i="2"/>
  <c r="L32" i="2" s="1"/>
  <c r="M32" i="2" s="1"/>
  <c r="N32" i="2" s="1"/>
  <c r="J33" i="2"/>
  <c r="L33" i="2" s="1"/>
  <c r="M33" i="2" s="1"/>
  <c r="N33" i="2" s="1"/>
  <c r="J34" i="2"/>
  <c r="L34" i="2" s="1"/>
  <c r="M34" i="2" s="1"/>
  <c r="N34" i="2" s="1"/>
  <c r="J35" i="2"/>
  <c r="L35" i="2" s="1"/>
  <c r="M35" i="2" s="1"/>
  <c r="N35" i="2" s="1"/>
  <c r="J36" i="2"/>
  <c r="L36" i="2" s="1"/>
  <c r="M36" i="2" s="1"/>
  <c r="N36" i="2" s="1"/>
  <c r="J37" i="2"/>
  <c r="L37" i="2" s="1"/>
  <c r="M37" i="2" s="1"/>
  <c r="N37" i="2" s="1"/>
  <c r="J38" i="2"/>
  <c r="L38" i="2" s="1"/>
  <c r="M38" i="2" s="1"/>
  <c r="N38" i="2" s="1"/>
  <c r="J39" i="2"/>
  <c r="L39" i="2" s="1"/>
  <c r="M39" i="2" s="1"/>
  <c r="N39" i="2" s="1"/>
  <c r="J40" i="2"/>
  <c r="L40" i="2" s="1"/>
  <c r="M40" i="2" s="1"/>
  <c r="N40" i="2" s="1"/>
  <c r="J41" i="2"/>
  <c r="L41" i="2" s="1"/>
  <c r="M41" i="2" s="1"/>
  <c r="N41" i="2" s="1"/>
  <c r="J42" i="2"/>
  <c r="L42" i="2" s="1"/>
  <c r="M42" i="2" s="1"/>
  <c r="N42" i="2" s="1"/>
  <c r="J43" i="2"/>
  <c r="L43" i="2" s="1"/>
  <c r="M43" i="2" s="1"/>
  <c r="N43" i="2" s="1"/>
  <c r="J44" i="2"/>
  <c r="L44" i="2" s="1"/>
  <c r="M44" i="2" s="1"/>
  <c r="N44" i="2" s="1"/>
  <c r="J45" i="2"/>
  <c r="L45" i="2" s="1"/>
  <c r="M45" i="2" s="1"/>
  <c r="N45" i="2" s="1"/>
  <c r="J46" i="2"/>
  <c r="L46" i="2" s="1"/>
  <c r="M46" i="2" s="1"/>
  <c r="N46" i="2" s="1"/>
  <c r="J47" i="2"/>
  <c r="L47" i="2" s="1"/>
  <c r="M47" i="2" s="1"/>
  <c r="N47" i="2" s="1"/>
  <c r="J48" i="2"/>
  <c r="L48" i="2" s="1"/>
  <c r="M48" i="2" s="1"/>
  <c r="N48" i="2" s="1"/>
  <c r="J49" i="2"/>
  <c r="L49" i="2" s="1"/>
  <c r="M49" i="2" s="1"/>
  <c r="N49" i="2" s="1"/>
  <c r="J50" i="2"/>
  <c r="L50" i="2" s="1"/>
  <c r="M50" i="2" s="1"/>
  <c r="N50" i="2" s="1"/>
  <c r="J51" i="2"/>
  <c r="L51" i="2" s="1"/>
  <c r="M51" i="2" s="1"/>
  <c r="N51" i="2" s="1"/>
  <c r="J52" i="2"/>
  <c r="L52" i="2" s="1"/>
  <c r="M52" i="2" s="1"/>
  <c r="N52" i="2" s="1"/>
  <c r="J53" i="2"/>
  <c r="L53" i="2" s="1"/>
  <c r="M53" i="2" s="1"/>
  <c r="N53" i="2" s="1"/>
  <c r="J54" i="2"/>
  <c r="L54" i="2" s="1"/>
  <c r="M54" i="2" s="1"/>
  <c r="N54" i="2" s="1"/>
  <c r="J55" i="2"/>
  <c r="L55" i="2" s="1"/>
  <c r="M55" i="2" s="1"/>
  <c r="N55" i="2" s="1"/>
  <c r="J16" i="2"/>
  <c r="L16" i="2" l="1"/>
  <c r="J15" i="2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16" i="4"/>
  <c r="J16" i="4"/>
  <c r="Q10" i="3"/>
  <c r="Q11" i="3"/>
  <c r="Q12" i="3"/>
  <c r="Q13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9" i="3"/>
  <c r="L16" i="4" l="1"/>
  <c r="M16" i="2"/>
  <c r="L15" i="2"/>
  <c r="M16" i="4" l="1"/>
  <c r="N16" i="2"/>
  <c r="M15" i="2"/>
  <c r="G16" i="1"/>
  <c r="N16" i="4" l="1"/>
  <c r="N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J17" i="4"/>
  <c r="J18" i="4"/>
  <c r="L18" i="4" s="1"/>
  <c r="M18" i="4" s="1"/>
  <c r="N18" i="4" s="1"/>
  <c r="P18" i="4" s="1"/>
  <c r="J19" i="4"/>
  <c r="L19" i="4" s="1"/>
  <c r="M19" i="4" s="1"/>
  <c r="N19" i="4" s="1"/>
  <c r="P19" i="4" s="1"/>
  <c r="J20" i="4"/>
  <c r="L20" i="4" s="1"/>
  <c r="M20" i="4" s="1"/>
  <c r="N20" i="4" s="1"/>
  <c r="P20" i="4" s="1"/>
  <c r="J21" i="4"/>
  <c r="L21" i="4" s="1"/>
  <c r="M21" i="4" s="1"/>
  <c r="N21" i="4" s="1"/>
  <c r="P21" i="4" s="1"/>
  <c r="J22" i="4"/>
  <c r="L22" i="4" s="1"/>
  <c r="M22" i="4" s="1"/>
  <c r="N22" i="4" s="1"/>
  <c r="P22" i="4" s="1"/>
  <c r="J23" i="4"/>
  <c r="L23" i="4" s="1"/>
  <c r="M23" i="4" s="1"/>
  <c r="N23" i="4" s="1"/>
  <c r="P23" i="4" s="1"/>
  <c r="J24" i="4"/>
  <c r="L24" i="4" s="1"/>
  <c r="M24" i="4" s="1"/>
  <c r="N24" i="4" s="1"/>
  <c r="P24" i="4" s="1"/>
  <c r="J25" i="4"/>
  <c r="L25" i="4" s="1"/>
  <c r="M25" i="4" s="1"/>
  <c r="N25" i="4" s="1"/>
  <c r="P25" i="4" s="1"/>
  <c r="J26" i="4"/>
  <c r="L26" i="4" s="1"/>
  <c r="M26" i="4" s="1"/>
  <c r="N26" i="4" s="1"/>
  <c r="P26" i="4" s="1"/>
  <c r="J27" i="4"/>
  <c r="L27" i="4" s="1"/>
  <c r="M27" i="4" s="1"/>
  <c r="N27" i="4" s="1"/>
  <c r="P27" i="4" s="1"/>
  <c r="J28" i="4"/>
  <c r="L28" i="4" s="1"/>
  <c r="M28" i="4" s="1"/>
  <c r="N28" i="4" s="1"/>
  <c r="P28" i="4" s="1"/>
  <c r="J29" i="4"/>
  <c r="L29" i="4" s="1"/>
  <c r="M29" i="4" s="1"/>
  <c r="N29" i="4" s="1"/>
  <c r="P29" i="4" s="1"/>
  <c r="J30" i="4"/>
  <c r="L30" i="4" s="1"/>
  <c r="M30" i="4" s="1"/>
  <c r="N30" i="4" s="1"/>
  <c r="P30" i="4" s="1"/>
  <c r="J31" i="4"/>
  <c r="L31" i="4" s="1"/>
  <c r="M31" i="4" s="1"/>
  <c r="N31" i="4" s="1"/>
  <c r="P31" i="4" s="1"/>
  <c r="J32" i="4"/>
  <c r="L32" i="4" s="1"/>
  <c r="M32" i="4" s="1"/>
  <c r="N32" i="4" s="1"/>
  <c r="P32" i="4" s="1"/>
  <c r="J33" i="4"/>
  <c r="L33" i="4" s="1"/>
  <c r="M33" i="4" s="1"/>
  <c r="N33" i="4" s="1"/>
  <c r="P33" i="4" s="1"/>
  <c r="J34" i="4"/>
  <c r="L34" i="4" s="1"/>
  <c r="M34" i="4" s="1"/>
  <c r="N34" i="4" s="1"/>
  <c r="P34" i="4" s="1"/>
  <c r="J35" i="4"/>
  <c r="L35" i="4" s="1"/>
  <c r="M35" i="4" s="1"/>
  <c r="N35" i="4" s="1"/>
  <c r="P35" i="4" s="1"/>
  <c r="J36" i="4"/>
  <c r="L36" i="4" s="1"/>
  <c r="M36" i="4" s="1"/>
  <c r="N36" i="4" s="1"/>
  <c r="P36" i="4" s="1"/>
  <c r="J37" i="4"/>
  <c r="L37" i="4" s="1"/>
  <c r="M37" i="4" s="1"/>
  <c r="N37" i="4" s="1"/>
  <c r="P37" i="4" s="1"/>
  <c r="J38" i="4"/>
  <c r="L38" i="4" s="1"/>
  <c r="M38" i="4" s="1"/>
  <c r="N38" i="4" s="1"/>
  <c r="P38" i="4" s="1"/>
  <c r="J39" i="4"/>
  <c r="L39" i="4" s="1"/>
  <c r="M39" i="4" s="1"/>
  <c r="N39" i="4" s="1"/>
  <c r="P39" i="4" s="1"/>
  <c r="J40" i="4"/>
  <c r="L40" i="4" s="1"/>
  <c r="M40" i="4" s="1"/>
  <c r="N40" i="4" s="1"/>
  <c r="P40" i="4" s="1"/>
  <c r="J41" i="4"/>
  <c r="L41" i="4" s="1"/>
  <c r="M41" i="4" s="1"/>
  <c r="N41" i="4" s="1"/>
  <c r="P41" i="4" s="1"/>
  <c r="J42" i="4"/>
  <c r="L42" i="4" s="1"/>
  <c r="M42" i="4" s="1"/>
  <c r="N42" i="4" s="1"/>
  <c r="P42" i="4" s="1"/>
  <c r="J43" i="4"/>
  <c r="L43" i="4" s="1"/>
  <c r="M43" i="4" s="1"/>
  <c r="N43" i="4" s="1"/>
  <c r="P43" i="4" s="1"/>
  <c r="J44" i="4"/>
  <c r="L44" i="4" s="1"/>
  <c r="M44" i="4" s="1"/>
  <c r="N44" i="4" s="1"/>
  <c r="P44" i="4" s="1"/>
  <c r="J45" i="4"/>
  <c r="L45" i="4" s="1"/>
  <c r="M45" i="4" s="1"/>
  <c r="N45" i="4" s="1"/>
  <c r="P45" i="4" s="1"/>
  <c r="J46" i="4"/>
  <c r="L46" i="4" s="1"/>
  <c r="M46" i="4" s="1"/>
  <c r="N46" i="4" s="1"/>
  <c r="P46" i="4" s="1"/>
  <c r="J47" i="4"/>
  <c r="L47" i="4" s="1"/>
  <c r="M47" i="4" s="1"/>
  <c r="N47" i="4" s="1"/>
  <c r="P47" i="4" s="1"/>
  <c r="J48" i="4"/>
  <c r="L48" i="4" s="1"/>
  <c r="M48" i="4" s="1"/>
  <c r="N48" i="4" s="1"/>
  <c r="P48" i="4" s="1"/>
  <c r="J49" i="4"/>
  <c r="L49" i="4" s="1"/>
  <c r="M49" i="4" s="1"/>
  <c r="N49" i="4" s="1"/>
  <c r="P49" i="4" s="1"/>
  <c r="J50" i="4"/>
  <c r="L50" i="4" s="1"/>
  <c r="M50" i="4" s="1"/>
  <c r="N50" i="4" s="1"/>
  <c r="P50" i="4" s="1"/>
  <c r="J51" i="4"/>
  <c r="L51" i="4" s="1"/>
  <c r="M51" i="4" s="1"/>
  <c r="N51" i="4" s="1"/>
  <c r="P51" i="4" s="1"/>
  <c r="J52" i="4"/>
  <c r="L52" i="4" s="1"/>
  <c r="M52" i="4" s="1"/>
  <c r="N52" i="4" s="1"/>
  <c r="P52" i="4" s="1"/>
  <c r="J53" i="4"/>
  <c r="L53" i="4" s="1"/>
  <c r="M53" i="4" s="1"/>
  <c r="N53" i="4" s="1"/>
  <c r="P53" i="4" s="1"/>
  <c r="J54" i="4"/>
  <c r="L54" i="4" s="1"/>
  <c r="M54" i="4" s="1"/>
  <c r="N54" i="4" s="1"/>
  <c r="P54" i="4" s="1"/>
  <c r="J55" i="4"/>
  <c r="L55" i="4" s="1"/>
  <c r="M55" i="4" s="1"/>
  <c r="N55" i="4" s="1"/>
  <c r="P55" i="4" s="1"/>
  <c r="J17" i="3"/>
  <c r="L17" i="3" s="1"/>
  <c r="M17" i="3" s="1"/>
  <c r="N17" i="3" s="1"/>
  <c r="P17" i="3" s="1"/>
  <c r="J18" i="3"/>
  <c r="L18" i="3" s="1"/>
  <c r="M18" i="3" s="1"/>
  <c r="N18" i="3" s="1"/>
  <c r="P18" i="3" s="1"/>
  <c r="J19" i="3"/>
  <c r="L19" i="3" s="1"/>
  <c r="M19" i="3" s="1"/>
  <c r="N19" i="3" s="1"/>
  <c r="P19" i="3" s="1"/>
  <c r="J20" i="3"/>
  <c r="L20" i="3" s="1"/>
  <c r="M20" i="3" s="1"/>
  <c r="N20" i="3" s="1"/>
  <c r="P20" i="3" s="1"/>
  <c r="J21" i="3"/>
  <c r="L21" i="3" s="1"/>
  <c r="M21" i="3" s="1"/>
  <c r="N21" i="3" s="1"/>
  <c r="P21" i="3" s="1"/>
  <c r="J22" i="3"/>
  <c r="L22" i="3" s="1"/>
  <c r="M22" i="3" s="1"/>
  <c r="N22" i="3" s="1"/>
  <c r="P22" i="3" s="1"/>
  <c r="J23" i="3"/>
  <c r="L23" i="3" s="1"/>
  <c r="M23" i="3" s="1"/>
  <c r="N23" i="3" s="1"/>
  <c r="P23" i="3" s="1"/>
  <c r="J24" i="3"/>
  <c r="L24" i="3" s="1"/>
  <c r="M24" i="3" s="1"/>
  <c r="N24" i="3" s="1"/>
  <c r="P24" i="3" s="1"/>
  <c r="J25" i="3"/>
  <c r="L25" i="3" s="1"/>
  <c r="M25" i="3" s="1"/>
  <c r="N25" i="3" s="1"/>
  <c r="P25" i="3" s="1"/>
  <c r="J26" i="3"/>
  <c r="L26" i="3" s="1"/>
  <c r="M26" i="3" s="1"/>
  <c r="N26" i="3" s="1"/>
  <c r="P26" i="3" s="1"/>
  <c r="J27" i="3"/>
  <c r="L27" i="3" s="1"/>
  <c r="M27" i="3" s="1"/>
  <c r="N27" i="3" s="1"/>
  <c r="P27" i="3" s="1"/>
  <c r="J28" i="3"/>
  <c r="L28" i="3" s="1"/>
  <c r="M28" i="3" s="1"/>
  <c r="N28" i="3" s="1"/>
  <c r="P28" i="3" s="1"/>
  <c r="J29" i="3"/>
  <c r="L29" i="3" s="1"/>
  <c r="M29" i="3" s="1"/>
  <c r="N29" i="3" s="1"/>
  <c r="P29" i="3" s="1"/>
  <c r="J30" i="3"/>
  <c r="L30" i="3" s="1"/>
  <c r="M30" i="3" s="1"/>
  <c r="N30" i="3" s="1"/>
  <c r="P30" i="3" s="1"/>
  <c r="J31" i="3"/>
  <c r="L31" i="3" s="1"/>
  <c r="M31" i="3" s="1"/>
  <c r="N31" i="3" s="1"/>
  <c r="P31" i="3" s="1"/>
  <c r="J32" i="3"/>
  <c r="L32" i="3" s="1"/>
  <c r="M32" i="3" s="1"/>
  <c r="N32" i="3" s="1"/>
  <c r="P32" i="3" s="1"/>
  <c r="J33" i="3"/>
  <c r="L33" i="3" s="1"/>
  <c r="M33" i="3" s="1"/>
  <c r="N33" i="3" s="1"/>
  <c r="P33" i="3" s="1"/>
  <c r="J34" i="3"/>
  <c r="L34" i="3" s="1"/>
  <c r="M34" i="3" s="1"/>
  <c r="N34" i="3" s="1"/>
  <c r="P34" i="3" s="1"/>
  <c r="J35" i="3"/>
  <c r="L35" i="3" s="1"/>
  <c r="M35" i="3" s="1"/>
  <c r="N35" i="3" s="1"/>
  <c r="P35" i="3" s="1"/>
  <c r="J36" i="3"/>
  <c r="L36" i="3" s="1"/>
  <c r="M36" i="3" s="1"/>
  <c r="N36" i="3" s="1"/>
  <c r="P36" i="3" s="1"/>
  <c r="J37" i="3"/>
  <c r="L37" i="3" s="1"/>
  <c r="M37" i="3" s="1"/>
  <c r="N37" i="3" s="1"/>
  <c r="P37" i="3" s="1"/>
  <c r="J38" i="3"/>
  <c r="L38" i="3" s="1"/>
  <c r="M38" i="3" s="1"/>
  <c r="N38" i="3" s="1"/>
  <c r="P38" i="3" s="1"/>
  <c r="J39" i="3"/>
  <c r="L39" i="3" s="1"/>
  <c r="M39" i="3" s="1"/>
  <c r="N39" i="3" s="1"/>
  <c r="P39" i="3" s="1"/>
  <c r="J40" i="3"/>
  <c r="L40" i="3" s="1"/>
  <c r="M40" i="3" s="1"/>
  <c r="N40" i="3" s="1"/>
  <c r="P40" i="3" s="1"/>
  <c r="J41" i="3"/>
  <c r="L41" i="3" s="1"/>
  <c r="M41" i="3" s="1"/>
  <c r="N41" i="3" s="1"/>
  <c r="P41" i="3" s="1"/>
  <c r="J42" i="3"/>
  <c r="L42" i="3" s="1"/>
  <c r="M42" i="3" s="1"/>
  <c r="N42" i="3" s="1"/>
  <c r="P42" i="3" s="1"/>
  <c r="J43" i="3"/>
  <c r="L43" i="3" s="1"/>
  <c r="M43" i="3" s="1"/>
  <c r="N43" i="3" s="1"/>
  <c r="P43" i="3" s="1"/>
  <c r="J44" i="3"/>
  <c r="L44" i="3" s="1"/>
  <c r="M44" i="3" s="1"/>
  <c r="N44" i="3" s="1"/>
  <c r="P44" i="3" s="1"/>
  <c r="J45" i="3"/>
  <c r="L45" i="3" s="1"/>
  <c r="M45" i="3" s="1"/>
  <c r="N45" i="3" s="1"/>
  <c r="P45" i="3" s="1"/>
  <c r="J46" i="3"/>
  <c r="L46" i="3" s="1"/>
  <c r="M46" i="3" s="1"/>
  <c r="N46" i="3" s="1"/>
  <c r="P46" i="3" s="1"/>
  <c r="J47" i="3"/>
  <c r="L47" i="3" s="1"/>
  <c r="M47" i="3" s="1"/>
  <c r="N47" i="3" s="1"/>
  <c r="P47" i="3" s="1"/>
  <c r="J48" i="3"/>
  <c r="L48" i="3" s="1"/>
  <c r="M48" i="3" s="1"/>
  <c r="N48" i="3" s="1"/>
  <c r="P48" i="3" s="1"/>
  <c r="J49" i="3"/>
  <c r="L49" i="3" s="1"/>
  <c r="M49" i="3" s="1"/>
  <c r="N49" i="3" s="1"/>
  <c r="P49" i="3" s="1"/>
  <c r="J50" i="3"/>
  <c r="L50" i="3" s="1"/>
  <c r="M50" i="3" s="1"/>
  <c r="N50" i="3" s="1"/>
  <c r="P50" i="3" s="1"/>
  <c r="J51" i="3"/>
  <c r="L51" i="3" s="1"/>
  <c r="M51" i="3" s="1"/>
  <c r="N51" i="3" s="1"/>
  <c r="P51" i="3" s="1"/>
  <c r="J52" i="3"/>
  <c r="L52" i="3" s="1"/>
  <c r="M52" i="3" s="1"/>
  <c r="N52" i="3" s="1"/>
  <c r="P52" i="3" s="1"/>
  <c r="J53" i="3"/>
  <c r="L53" i="3" s="1"/>
  <c r="M53" i="3" s="1"/>
  <c r="N53" i="3" s="1"/>
  <c r="P53" i="3" s="1"/>
  <c r="J54" i="3"/>
  <c r="L54" i="3" s="1"/>
  <c r="M54" i="3" s="1"/>
  <c r="N54" i="3" s="1"/>
  <c r="P54" i="3" s="1"/>
  <c r="J55" i="3"/>
  <c r="L55" i="3" s="1"/>
  <c r="M55" i="3" s="1"/>
  <c r="N55" i="3" s="1"/>
  <c r="P55" i="3" s="1"/>
  <c r="J16" i="3"/>
  <c r="G54" i="1"/>
  <c r="G55" i="1"/>
  <c r="G53" i="1"/>
  <c r="G52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L17" i="4" l="1"/>
  <c r="J15" i="4"/>
  <c r="P16" i="4"/>
  <c r="L16" i="3"/>
  <c r="J15" i="3"/>
  <c r="P15" i="2"/>
  <c r="M17" i="4" l="1"/>
  <c r="L15" i="4"/>
  <c r="M16" i="3"/>
  <c r="L15" i="3"/>
  <c r="N17" i="4" l="1"/>
  <c r="M15" i="4"/>
  <c r="N16" i="3"/>
  <c r="M15" i="3"/>
  <c r="P17" i="4" l="1"/>
  <c r="P15" i="4" s="1"/>
  <c r="N15" i="4"/>
  <c r="P16" i="3"/>
  <c r="P15" i="3" s="1"/>
  <c r="N15" i="3"/>
</calcChain>
</file>

<file path=xl/comments1.xml><?xml version="1.0" encoding="utf-8"?>
<comments xmlns="http://schemas.openxmlformats.org/spreadsheetml/2006/main">
  <authors>
    <author>user</author>
    <author>青森県</author>
    <author>201op</author>
  </authors>
  <commentList>
    <comment ref="C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様式３-1の#38+３－２の#62+#91
</t>
        </r>
      </text>
    </comment>
    <comment ref="D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様式１の#31もしくは様式Ｚの#44
</t>
        </r>
      </text>
    </comment>
    <comment ref="F3" authorId="1" shapeId="0">
      <text>
        <r>
          <rPr>
            <sz val="9"/>
            <color indexed="81"/>
            <rFont val="ＭＳ Ｐゴシック"/>
            <family val="3"/>
            <charset val="128"/>
          </rPr>
          <t>様Ｚの＃42もしくは様1の#47</t>
        </r>
      </text>
    </comment>
    <comment ref="H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青森県:</t>
        </r>
        <r>
          <rPr>
            <sz val="9"/>
            <color indexed="81"/>
            <rFont val="ＭＳ Ｐゴシック"/>
            <family val="3"/>
            <charset val="128"/>
          </rPr>
          <t xml:space="preserve">
調整交付金実績報告書
（本係数後）様式Ｚ
「特別調整交付金交付内訳表」－「一号　保険料減免」
♯011</t>
        </r>
      </text>
    </comment>
    <comment ref="I3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201op:特調　様式第21　保険料(税)減免額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3" authorId="0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様式Ｚの二号
♯011A
</t>
        </r>
      </text>
    </comment>
    <comment ref="L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青森県:</t>
        </r>
        <r>
          <rPr>
            <sz val="9"/>
            <color indexed="81"/>
            <rFont val="ＭＳ Ｐゴシック"/>
            <family val="3"/>
            <charset val="128"/>
          </rPr>
          <t xml:space="preserve">
調整交付金実績報告書
（本係数後）様式Ｚ
「特別調整交付金交付内訳表」－「五号・六号・附則　結核精神等」
♯013
</t>
        </r>
      </text>
    </comment>
    <comment ref="M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青森県:</t>
        </r>
        <r>
          <rPr>
            <sz val="9"/>
            <color indexed="81"/>
            <rFont val="ＭＳ Ｐゴシック"/>
            <family val="3"/>
            <charset val="128"/>
          </rPr>
          <t xml:space="preserve">
調整交付金実績報告書（本係数後）様式Ｚ
「特別調整交付金交付内訳表」－「十一号　へき地直診」
♯017</t>
        </r>
      </text>
    </comment>
    <comment ref="N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青森県:</t>
        </r>
        <r>
          <rPr>
            <sz val="9"/>
            <color indexed="81"/>
            <rFont val="ＭＳ Ｐゴシック"/>
            <family val="3"/>
            <charset val="128"/>
          </rPr>
          <t xml:space="preserve">
へき地診療所運営費交付申請書
様式第30（その１～）「特別調整交付金算出基礎表（第1種・第2種へき地診療所分）」４交付額の算定欄「支出から収入を控除した額」(A)-(B)</t>
        </r>
      </text>
    </comment>
    <comment ref="P3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様式Ｚの十二号
#019
</t>
        </r>
      </text>
    </comment>
    <comment ref="Q3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様式ＺのＫ　#032
</t>
        </r>
      </text>
    </comment>
  </commentList>
</comments>
</file>

<file path=xl/comments2.xml><?xml version="1.0" encoding="utf-8"?>
<comments xmlns="http://schemas.openxmlformats.org/spreadsheetml/2006/main">
  <authors>
    <author>青森県</author>
    <author>201op</author>
    <author>user</author>
  </authors>
  <commentList>
    <comment ref="C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青森県:</t>
        </r>
        <r>
          <rPr>
            <sz val="9"/>
            <color indexed="81"/>
            <rFont val="ＭＳ Ｐゴシック"/>
            <family val="3"/>
            <charset val="128"/>
          </rPr>
          <t xml:space="preserve">
様式第２
#011</t>
        </r>
      </text>
    </comment>
    <comment ref="D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青森県:</t>
        </r>
        <r>
          <rPr>
            <sz val="9"/>
            <color indexed="81"/>
            <rFont val="ＭＳ Ｐゴシック"/>
            <family val="3"/>
            <charset val="128"/>
          </rPr>
          <t xml:space="preserve">
様式第3-1
#048</t>
        </r>
      </text>
    </comment>
    <comment ref="E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青森県:</t>
        </r>
        <r>
          <rPr>
            <sz val="9"/>
            <color indexed="81"/>
            <rFont val="ＭＳ Ｐゴシック"/>
            <family val="3"/>
            <charset val="128"/>
          </rPr>
          <t xml:space="preserve">
様式第3-1
#057</t>
        </r>
      </text>
    </comment>
    <comment ref="M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青森県:</t>
        </r>
        <r>
          <rPr>
            <sz val="9"/>
            <color indexed="81"/>
            <rFont val="ＭＳ Ｐゴシック"/>
            <family val="3"/>
            <charset val="128"/>
          </rPr>
          <t xml:space="preserve">
様式第２
#017</t>
        </r>
      </text>
    </comment>
    <comment ref="N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青森県:</t>
        </r>
        <r>
          <rPr>
            <sz val="9"/>
            <color indexed="81"/>
            <rFont val="ＭＳ Ｐゴシック"/>
            <family val="3"/>
            <charset val="128"/>
          </rPr>
          <t xml:space="preserve">
様式第２
#018</t>
        </r>
      </text>
    </comment>
    <comment ref="O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青森県:</t>
        </r>
        <r>
          <rPr>
            <sz val="9"/>
            <color indexed="81"/>
            <rFont val="ＭＳ Ｐゴシック"/>
            <family val="3"/>
            <charset val="128"/>
          </rPr>
          <t xml:space="preserve">
様式第２
#021</t>
        </r>
      </text>
    </comment>
    <comment ref="P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青森県:</t>
        </r>
        <r>
          <rPr>
            <sz val="9"/>
            <color indexed="81"/>
            <rFont val="ＭＳ Ｐゴシック"/>
            <family val="3"/>
            <charset val="128"/>
          </rPr>
          <t xml:space="preserve">
様式第２
#022</t>
        </r>
      </text>
    </comment>
    <comment ref="Q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青森県:</t>
        </r>
        <r>
          <rPr>
            <sz val="9"/>
            <color indexed="81"/>
            <rFont val="ＭＳ Ｐゴシック"/>
            <family val="3"/>
            <charset val="128"/>
          </rPr>
          <t xml:space="preserve">
様式第4-1
#1202</t>
        </r>
      </text>
    </comment>
    <comment ref="F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青森県:</t>
        </r>
        <r>
          <rPr>
            <sz val="9"/>
            <color indexed="81"/>
            <rFont val="ＭＳ Ｐゴシック"/>
            <family val="3"/>
            <charset val="128"/>
          </rPr>
          <t xml:space="preserve">
様式第２
#012</t>
        </r>
      </text>
    </comment>
    <comment ref="G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青森県:</t>
        </r>
        <r>
          <rPr>
            <sz val="9"/>
            <color indexed="81"/>
            <rFont val="ＭＳ Ｐゴシック"/>
            <family val="3"/>
            <charset val="128"/>
          </rPr>
          <t xml:space="preserve">
様式第２
#013</t>
        </r>
      </text>
    </comment>
    <comment ref="H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青森県:</t>
        </r>
        <r>
          <rPr>
            <sz val="9"/>
            <color indexed="81"/>
            <rFont val="ＭＳ Ｐゴシック"/>
            <family val="3"/>
            <charset val="128"/>
          </rPr>
          <t xml:space="preserve">
様式第4-1
#1092-#1094
</t>
        </r>
      </text>
    </comment>
    <comment ref="I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青森県:</t>
        </r>
        <r>
          <rPr>
            <sz val="9"/>
            <color indexed="81"/>
            <rFont val="ＭＳ Ｐゴシック"/>
            <family val="3"/>
            <charset val="128"/>
          </rPr>
          <t xml:space="preserve">
様式第4-1
#1182-#1184</t>
        </r>
      </text>
    </comment>
    <comment ref="J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青森県:</t>
        </r>
        <r>
          <rPr>
            <sz val="9"/>
            <color indexed="81"/>
            <rFont val="ＭＳ Ｐゴシック"/>
            <family val="3"/>
            <charset val="128"/>
          </rPr>
          <t xml:space="preserve">
様式第２
#014</t>
        </r>
      </text>
    </comment>
    <comment ref="K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青森県:</t>
        </r>
        <r>
          <rPr>
            <sz val="9"/>
            <color indexed="81"/>
            <rFont val="ＭＳ Ｐゴシック"/>
            <family val="3"/>
            <charset val="128"/>
          </rPr>
          <t xml:space="preserve">
様式第２
#015</t>
        </r>
      </text>
    </comment>
    <comment ref="L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青森県:</t>
        </r>
        <r>
          <rPr>
            <sz val="9"/>
            <color indexed="81"/>
            <rFont val="ＭＳ Ｐゴシック"/>
            <family val="3"/>
            <charset val="128"/>
          </rPr>
          <t xml:space="preserve">
様式第２
#016</t>
        </r>
      </text>
    </comment>
    <comment ref="F13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＝ＲＯＵＮＤ（③＊０．３９６０＋６７１．８７，２）
</t>
        </r>
      </text>
    </comment>
    <comment ref="K13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＝ＲＯＵＮＤ（③＊０．００００００７３５＋０．００８５６０，６）
</t>
        </r>
      </text>
    </comment>
    <comment ref="F14" authorId="2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＝ＲＯＵＮＤ（③＊０．３８８０＋６１５．５１，２）
※本係数事務連絡
</t>
        </r>
      </text>
    </comment>
    <comment ref="K14" authorId="2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＝ＲＯＵＮＤ（③＊０．００００００７５８＋０．００３９１９０，６）
</t>
        </r>
      </text>
    </comment>
    <comment ref="F15" authorId="2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＝ＲＯＵＮＤ（③＊０．３８８０＋６１５．５１，２）
※本係数事務連絡
</t>
        </r>
      </text>
    </comment>
    <comment ref="K15" authorId="2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＝ＲＯＵＮＤ（③＊０．００００００７５８＋０．００３９１９０，６）
</t>
        </r>
      </text>
    </comment>
  </commentList>
</comments>
</file>

<file path=xl/comments3.xml><?xml version="1.0" encoding="utf-8"?>
<comments xmlns="http://schemas.openxmlformats.org/spreadsheetml/2006/main">
  <authors>
    <author>青森県</author>
  </authors>
  <commentList>
    <comment ref="C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青森県:</t>
        </r>
        <r>
          <rPr>
            <sz val="9"/>
            <color indexed="81"/>
            <rFont val="ＭＳ Ｐゴシック"/>
            <family val="3"/>
            <charset val="128"/>
          </rPr>
          <t xml:space="preserve">
様式第２
#031</t>
        </r>
      </text>
    </comment>
    <comment ref="D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青森県:</t>
        </r>
        <r>
          <rPr>
            <sz val="9"/>
            <color indexed="81"/>
            <rFont val="ＭＳ Ｐゴシック"/>
            <family val="3"/>
            <charset val="128"/>
          </rPr>
          <t xml:space="preserve">
様式第3-2
#067</t>
        </r>
      </text>
    </comment>
    <comment ref="E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青森県:</t>
        </r>
        <r>
          <rPr>
            <sz val="9"/>
            <color indexed="81"/>
            <rFont val="ＭＳ Ｐゴシック"/>
            <family val="3"/>
            <charset val="128"/>
          </rPr>
          <t xml:space="preserve">
様式第3-2
#068</t>
        </r>
      </text>
    </comment>
    <comment ref="M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青森県:</t>
        </r>
        <r>
          <rPr>
            <sz val="9"/>
            <color indexed="81"/>
            <rFont val="ＭＳ Ｐゴシック"/>
            <family val="3"/>
            <charset val="128"/>
          </rPr>
          <t xml:space="preserve">
様式第２
#037</t>
        </r>
      </text>
    </comment>
    <comment ref="N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青森県:</t>
        </r>
        <r>
          <rPr>
            <sz val="9"/>
            <color indexed="81"/>
            <rFont val="ＭＳ Ｐゴシック"/>
            <family val="3"/>
            <charset val="128"/>
          </rPr>
          <t xml:space="preserve">
様式第２
#038</t>
        </r>
      </text>
    </comment>
    <comment ref="O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青森県:</t>
        </r>
        <r>
          <rPr>
            <sz val="9"/>
            <color indexed="81"/>
            <rFont val="ＭＳ Ｐゴシック"/>
            <family val="3"/>
            <charset val="128"/>
          </rPr>
          <t xml:space="preserve">
様式第２
#041</t>
        </r>
      </text>
    </comment>
    <comment ref="P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青森県:</t>
        </r>
        <r>
          <rPr>
            <sz val="9"/>
            <color indexed="81"/>
            <rFont val="ＭＳ Ｐゴシック"/>
            <family val="3"/>
            <charset val="128"/>
          </rPr>
          <t xml:space="preserve">
様式第２
#042</t>
        </r>
      </text>
    </comment>
    <comment ref="Q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青森県:</t>
        </r>
        <r>
          <rPr>
            <sz val="9"/>
            <color indexed="81"/>
            <rFont val="ＭＳ Ｐゴシック"/>
            <family val="3"/>
            <charset val="128"/>
          </rPr>
          <t xml:space="preserve">
様式第５
#1192</t>
        </r>
      </text>
    </comment>
    <comment ref="F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青森県:</t>
        </r>
        <r>
          <rPr>
            <sz val="9"/>
            <color indexed="81"/>
            <rFont val="ＭＳ Ｐゴシック"/>
            <family val="3"/>
            <charset val="128"/>
          </rPr>
          <t xml:space="preserve">
様式第２
#032
</t>
        </r>
      </text>
    </comment>
    <comment ref="G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青森県:</t>
        </r>
        <r>
          <rPr>
            <sz val="9"/>
            <color indexed="81"/>
            <rFont val="ＭＳ Ｐゴシック"/>
            <family val="3"/>
            <charset val="128"/>
          </rPr>
          <t xml:space="preserve">
様式第２
#033</t>
        </r>
      </text>
    </comment>
    <comment ref="H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青森県:</t>
        </r>
        <r>
          <rPr>
            <sz val="9"/>
            <color indexed="81"/>
            <rFont val="ＭＳ Ｐゴシック"/>
            <family val="3"/>
            <charset val="128"/>
          </rPr>
          <t xml:space="preserve">
様式第５
#1092
</t>
        </r>
      </text>
    </comment>
    <comment ref="I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青森県:</t>
        </r>
        <r>
          <rPr>
            <sz val="9"/>
            <color indexed="81"/>
            <rFont val="ＭＳ Ｐゴシック"/>
            <family val="3"/>
            <charset val="128"/>
          </rPr>
          <t xml:space="preserve">
様式第５
#1172
</t>
        </r>
      </text>
    </comment>
    <comment ref="J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青森県:</t>
        </r>
        <r>
          <rPr>
            <sz val="9"/>
            <color indexed="81"/>
            <rFont val="ＭＳ Ｐゴシック"/>
            <family val="3"/>
            <charset val="128"/>
          </rPr>
          <t xml:space="preserve">
様式第２
#034
</t>
        </r>
      </text>
    </comment>
    <comment ref="K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青森県:</t>
        </r>
        <r>
          <rPr>
            <sz val="9"/>
            <color indexed="81"/>
            <rFont val="ＭＳ Ｐゴシック"/>
            <family val="3"/>
            <charset val="128"/>
          </rPr>
          <t xml:space="preserve">
様式第２
#035</t>
        </r>
      </text>
    </comment>
    <comment ref="L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青森県:</t>
        </r>
        <r>
          <rPr>
            <sz val="9"/>
            <color indexed="81"/>
            <rFont val="ＭＳ Ｐゴシック"/>
            <family val="3"/>
            <charset val="128"/>
          </rPr>
          <t xml:space="preserve">
様式第２
#036</t>
        </r>
      </text>
    </comment>
  </commentList>
</comments>
</file>

<file path=xl/comments4.xml><?xml version="1.0" encoding="utf-8"?>
<comments xmlns="http://schemas.openxmlformats.org/spreadsheetml/2006/main">
  <authors>
    <author>青森県</author>
  </authors>
  <commentList>
    <comment ref="C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青森県:</t>
        </r>
        <r>
          <rPr>
            <sz val="9"/>
            <color indexed="81"/>
            <rFont val="ＭＳ Ｐゴシック"/>
            <family val="3"/>
            <charset val="128"/>
          </rPr>
          <t xml:space="preserve">
様式第２
#061</t>
        </r>
      </text>
    </comment>
    <comment ref="D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青森県:</t>
        </r>
        <r>
          <rPr>
            <sz val="9"/>
            <color indexed="81"/>
            <rFont val="ＭＳ Ｐゴシック"/>
            <family val="3"/>
            <charset val="128"/>
          </rPr>
          <t xml:space="preserve">
様式第3-1
#048</t>
        </r>
      </text>
    </comment>
    <comment ref="E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青森県:</t>
        </r>
        <r>
          <rPr>
            <sz val="9"/>
            <color indexed="81"/>
            <rFont val="ＭＳ Ｐゴシック"/>
            <family val="3"/>
            <charset val="128"/>
          </rPr>
          <t xml:space="preserve">
様式第3-2
#095</t>
        </r>
      </text>
    </comment>
    <comment ref="M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青森県:</t>
        </r>
        <r>
          <rPr>
            <sz val="9"/>
            <color indexed="81"/>
            <rFont val="ＭＳ Ｐゴシック"/>
            <family val="3"/>
            <charset val="128"/>
          </rPr>
          <t xml:space="preserve">
様式第２
#067</t>
        </r>
      </text>
    </comment>
    <comment ref="N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青森県:</t>
        </r>
        <r>
          <rPr>
            <sz val="9"/>
            <color indexed="81"/>
            <rFont val="ＭＳ Ｐゴシック"/>
            <family val="3"/>
            <charset val="128"/>
          </rPr>
          <t xml:space="preserve">
様式第２
#068</t>
        </r>
      </text>
    </comment>
    <comment ref="O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青森県:</t>
        </r>
        <r>
          <rPr>
            <sz val="9"/>
            <color indexed="81"/>
            <rFont val="ＭＳ Ｐゴシック"/>
            <family val="3"/>
            <charset val="128"/>
          </rPr>
          <t xml:space="preserve">
様式第２
#071</t>
        </r>
      </text>
    </comment>
    <comment ref="P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青森県:</t>
        </r>
        <r>
          <rPr>
            <sz val="9"/>
            <color indexed="81"/>
            <rFont val="ＭＳ Ｐゴシック"/>
            <family val="3"/>
            <charset val="128"/>
          </rPr>
          <t xml:space="preserve">
様式第２
#072</t>
        </r>
      </text>
    </comment>
    <comment ref="Q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青森県:</t>
        </r>
        <r>
          <rPr>
            <sz val="9"/>
            <color indexed="81"/>
            <rFont val="ＭＳ Ｐゴシック"/>
            <family val="3"/>
            <charset val="128"/>
          </rPr>
          <t xml:space="preserve">
様式第4-2
#1202</t>
        </r>
      </text>
    </comment>
    <comment ref="F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青森県:</t>
        </r>
        <r>
          <rPr>
            <sz val="9"/>
            <color indexed="81"/>
            <rFont val="ＭＳ Ｐゴシック"/>
            <family val="3"/>
            <charset val="128"/>
          </rPr>
          <t xml:space="preserve">
様式第２
#062
</t>
        </r>
      </text>
    </comment>
    <comment ref="G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青森県:</t>
        </r>
        <r>
          <rPr>
            <sz val="9"/>
            <color indexed="81"/>
            <rFont val="ＭＳ Ｐゴシック"/>
            <family val="3"/>
            <charset val="128"/>
          </rPr>
          <t xml:space="preserve">
様式第２
#063</t>
        </r>
      </text>
    </comment>
    <comment ref="H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青森県:</t>
        </r>
        <r>
          <rPr>
            <sz val="9"/>
            <color indexed="81"/>
            <rFont val="ＭＳ Ｐゴシック"/>
            <family val="3"/>
            <charset val="128"/>
          </rPr>
          <t xml:space="preserve">
様式第4-2
#1092-#1094
</t>
        </r>
      </text>
    </comment>
    <comment ref="I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青森県:</t>
        </r>
        <r>
          <rPr>
            <sz val="9"/>
            <color indexed="81"/>
            <rFont val="ＭＳ Ｐゴシック"/>
            <family val="3"/>
            <charset val="128"/>
          </rPr>
          <t xml:space="preserve">
様式第4-2
#1182-1184
</t>
        </r>
      </text>
    </comment>
    <comment ref="J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青森県:</t>
        </r>
        <r>
          <rPr>
            <sz val="9"/>
            <color indexed="81"/>
            <rFont val="ＭＳ Ｐゴシック"/>
            <family val="3"/>
            <charset val="128"/>
          </rPr>
          <t xml:space="preserve">
様式第２
#064
</t>
        </r>
      </text>
    </comment>
    <comment ref="K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青森県:</t>
        </r>
        <r>
          <rPr>
            <sz val="9"/>
            <color indexed="81"/>
            <rFont val="ＭＳ Ｐゴシック"/>
            <family val="3"/>
            <charset val="128"/>
          </rPr>
          <t xml:space="preserve">
様式第２
#065</t>
        </r>
      </text>
    </comment>
    <comment ref="L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青森県:</t>
        </r>
        <r>
          <rPr>
            <sz val="9"/>
            <color indexed="81"/>
            <rFont val="ＭＳ Ｐゴシック"/>
            <family val="3"/>
            <charset val="128"/>
          </rPr>
          <t xml:space="preserve">
様式第２
#066</t>
        </r>
      </text>
    </comment>
  </commentList>
</comments>
</file>

<file path=xl/sharedStrings.xml><?xml version="1.0" encoding="utf-8"?>
<sst xmlns="http://schemas.openxmlformats.org/spreadsheetml/2006/main" count="552" uniqueCount="174">
  <si>
    <t>保</t>
  </si>
  <si>
    <t>保険者負担</t>
  </si>
  <si>
    <t>保険者負担額</t>
  </si>
  <si>
    <t>災害等に</t>
  </si>
  <si>
    <t>保険料(税)</t>
  </si>
  <si>
    <t>結核・精神</t>
  </si>
  <si>
    <t>へき地直営</t>
  </si>
  <si>
    <t>施設運営費</t>
  </si>
  <si>
    <t>赤字に</t>
  </si>
  <si>
    <t>その他特別</t>
  </si>
  <si>
    <t>直営診療</t>
  </si>
  <si>
    <t>険</t>
  </si>
  <si>
    <t>年　度　別</t>
  </si>
  <si>
    <t>額等計に対</t>
  </si>
  <si>
    <t>普通調整</t>
  </si>
  <si>
    <t>等計に対する</t>
  </si>
  <si>
    <t>より保険</t>
  </si>
  <si>
    <t>よる保険</t>
  </si>
  <si>
    <t>減免額に</t>
  </si>
  <si>
    <t>病にかかる</t>
  </si>
  <si>
    <t>診療施設の</t>
  </si>
  <si>
    <t>対する</t>
  </si>
  <si>
    <t>施設整備分</t>
  </si>
  <si>
    <t>者</t>
  </si>
  <si>
    <t xml:space="preserve"> </t>
  </si>
  <si>
    <t>調整交付金</t>
  </si>
  <si>
    <t>する調整交</t>
  </si>
  <si>
    <t>普通調整交付金</t>
  </si>
  <si>
    <t>料(税)を</t>
  </si>
  <si>
    <t>料（税）の</t>
  </si>
  <si>
    <t>対 す る</t>
  </si>
  <si>
    <t>医療費が多額</t>
  </si>
  <si>
    <t>運営費が多額</t>
  </si>
  <si>
    <t>の赤字額</t>
  </si>
  <si>
    <t>交付割合</t>
  </si>
  <si>
    <t>（再掲）</t>
  </si>
  <si>
    <t>番</t>
  </si>
  <si>
    <t>保険者別</t>
  </si>
  <si>
    <t>担額等計</t>
  </si>
  <si>
    <t>付金の割合</t>
  </si>
  <si>
    <t>交 付 金</t>
  </si>
  <si>
    <t>の割合</t>
  </si>
  <si>
    <t>減免した</t>
  </si>
  <si>
    <t>減免額</t>
  </si>
  <si>
    <t>であること</t>
  </si>
  <si>
    <t>号</t>
  </si>
  <si>
    <t>①</t>
  </si>
  <si>
    <t>②</t>
  </si>
  <si>
    <t>(②／①)  ③</t>
  </si>
  <si>
    <t>④</t>
  </si>
  <si>
    <t xml:space="preserve"> (④／①) ⑤</t>
  </si>
  <si>
    <t>こと　⑥</t>
  </si>
  <si>
    <t>⑦</t>
  </si>
  <si>
    <t>(⑥／⑦)  ⑧</t>
  </si>
  <si>
    <t>⑨</t>
  </si>
  <si>
    <t>⑬</t>
  </si>
  <si>
    <t>⑭</t>
  </si>
  <si>
    <t>千円</t>
  </si>
  <si>
    <t>％</t>
  </si>
  <si>
    <t>青 森 市</t>
  </si>
  <si>
    <t>弘 前 市</t>
  </si>
  <si>
    <t>八 戸 市</t>
  </si>
  <si>
    <t>黒 石 市</t>
  </si>
  <si>
    <t>五所川原市</t>
  </si>
  <si>
    <t>十和田市</t>
  </si>
  <si>
    <t>三 沢 市</t>
  </si>
  <si>
    <t>む つ 市</t>
  </si>
  <si>
    <t>平 内 町</t>
  </si>
  <si>
    <t>今 別 町</t>
  </si>
  <si>
    <t>蓬 田 村</t>
  </si>
  <si>
    <t>鯵ヶ沢町</t>
  </si>
  <si>
    <t>深 浦 町</t>
  </si>
  <si>
    <t>西目屋村</t>
  </si>
  <si>
    <t>藤 崎 町</t>
  </si>
  <si>
    <t>大 鰐 町</t>
  </si>
  <si>
    <t>田舎館村</t>
  </si>
  <si>
    <t>板 柳 町</t>
  </si>
  <si>
    <t>鶴 田 町</t>
  </si>
  <si>
    <t>野辺地町</t>
  </si>
  <si>
    <t>七 戸 町</t>
  </si>
  <si>
    <t>六 戸 町</t>
  </si>
  <si>
    <t>横 浜 町</t>
  </si>
  <si>
    <t>東 北 町</t>
  </si>
  <si>
    <t>六ヶ所村</t>
  </si>
  <si>
    <t>大 間 町</t>
  </si>
  <si>
    <t>東 通 村</t>
  </si>
  <si>
    <t>風間浦村</t>
  </si>
  <si>
    <t>佐 井 村</t>
  </si>
  <si>
    <t>三 戸 町</t>
  </si>
  <si>
    <t>五 戸 町</t>
  </si>
  <si>
    <t>田 子 町</t>
  </si>
  <si>
    <t>南 部 町</t>
  </si>
  <si>
    <t>階 上 町</t>
  </si>
  <si>
    <t>新 郷 村</t>
  </si>
  <si>
    <t>被保一人</t>
  </si>
  <si>
    <t>基 準 応 益 割 額</t>
  </si>
  <si>
    <t xml:space="preserve"> 基　　準　　応　　能　　割　　額  </t>
  </si>
  <si>
    <t>調整対象</t>
  </si>
  <si>
    <t>調    整</t>
  </si>
  <si>
    <t>省令第７の</t>
  </si>
  <si>
    <t>減額後の</t>
  </si>
  <si>
    <t>基準総所得</t>
  </si>
  <si>
    <t xml:space="preserve"> 調整対象</t>
  </si>
  <si>
    <t>一般被保</t>
  </si>
  <si>
    <t>当 た り</t>
  </si>
  <si>
    <t>規定により</t>
  </si>
  <si>
    <t>金額一人当</t>
  </si>
  <si>
    <t>　</t>
  </si>
  <si>
    <t>応益保険料</t>
  </si>
  <si>
    <t>応    益</t>
  </si>
  <si>
    <t>限度額を</t>
  </si>
  <si>
    <t>控除後の基準</t>
  </si>
  <si>
    <t>応　　能</t>
  </si>
  <si>
    <t>収 入 額</t>
  </si>
  <si>
    <t>基 準 額</t>
  </si>
  <si>
    <t>減額された</t>
  </si>
  <si>
    <t>たり額</t>
  </si>
  <si>
    <t>需要額</t>
  </si>
  <si>
    <t>険 者 数</t>
  </si>
  <si>
    <t>需 要 額</t>
  </si>
  <si>
    <t>単      価</t>
  </si>
  <si>
    <t>金      額</t>
  </si>
  <si>
    <t>超える額</t>
  </si>
  <si>
    <t>総所得金額</t>
  </si>
  <si>
    <t>保険料率</t>
  </si>
  <si>
    <t>額</t>
  </si>
  <si>
    <t>（⑫－⑬）</t>
  </si>
  <si>
    <t>（⑥／②）</t>
  </si>
  <si>
    <t>③</t>
  </si>
  <si>
    <t>　⑤</t>
  </si>
  <si>
    <t>⑥</t>
  </si>
  <si>
    <t>（⑥－⑦）⑧</t>
  </si>
  <si>
    <t>（⑧×⑨）⑩</t>
  </si>
  <si>
    <t>（⑤＋⑩）⑪</t>
  </si>
  <si>
    <t>（①－⑪）⑫</t>
  </si>
  <si>
    <t>⑯</t>
  </si>
  <si>
    <t>人</t>
  </si>
  <si>
    <t>円</t>
  </si>
  <si>
    <t>円銭</t>
  </si>
  <si>
    <t>年間平均</t>
    <rPh sb="0" eb="2">
      <t>ネンカン</t>
    </rPh>
    <rPh sb="2" eb="4">
      <t>ヘイキン</t>
    </rPh>
    <phoneticPr fontId="2"/>
  </si>
  <si>
    <t>介護２号</t>
    <rPh sb="0" eb="2">
      <t>カイゴ</t>
    </rPh>
    <rPh sb="3" eb="4">
      <t>ゴウ</t>
    </rPh>
    <phoneticPr fontId="2"/>
  </si>
  <si>
    <t>被保険者数</t>
    <rPh sb="0" eb="1">
      <t>ヒ</t>
    </rPh>
    <rPh sb="1" eb="4">
      <t>ホケンシャ</t>
    </rPh>
    <rPh sb="4" eb="5">
      <t>スウ</t>
    </rPh>
    <phoneticPr fontId="2"/>
  </si>
  <si>
    <t>つがる市</t>
    <rPh sb="3" eb="4">
      <t>シ</t>
    </rPh>
    <phoneticPr fontId="2"/>
  </si>
  <si>
    <t>外ヶ浜町</t>
    <rPh sb="0" eb="1">
      <t>ソト</t>
    </rPh>
    <rPh sb="2" eb="3">
      <t>ハマ</t>
    </rPh>
    <rPh sb="3" eb="4">
      <t>マチ</t>
    </rPh>
    <phoneticPr fontId="2"/>
  </si>
  <si>
    <t>中 泊 町</t>
    <rPh sb="2" eb="3">
      <t>ハク</t>
    </rPh>
    <phoneticPr fontId="2"/>
  </si>
  <si>
    <t>調整交付金</t>
    <rPh sb="0" eb="2">
      <t>チョウセイ</t>
    </rPh>
    <rPh sb="2" eb="4">
      <t>コウフ</t>
    </rPh>
    <rPh sb="4" eb="5">
      <t>キン</t>
    </rPh>
    <phoneticPr fontId="2"/>
  </si>
  <si>
    <t>おいらせ町</t>
    <rPh sb="4" eb="5">
      <t>チョウ</t>
    </rPh>
    <phoneticPr fontId="2"/>
  </si>
  <si>
    <t>平 川 市</t>
    <rPh sb="0" eb="1">
      <t>ヒラ</t>
    </rPh>
    <rPh sb="2" eb="3">
      <t>カワ</t>
    </rPh>
    <rPh sb="4" eb="5">
      <t>シ</t>
    </rPh>
    <phoneticPr fontId="2"/>
  </si>
  <si>
    <t xml:space="preserve"> 基　　準　　応　　能　  　割　　額  </t>
    <phoneticPr fontId="2"/>
  </si>
  <si>
    <t xml:space="preserve"> </t>
    <phoneticPr fontId="2"/>
  </si>
  <si>
    <t>⑭</t>
    <phoneticPr fontId="2"/>
  </si>
  <si>
    <t>平成21年度</t>
    <rPh sb="0" eb="2">
      <t>ヘイセイ</t>
    </rPh>
    <rPh sb="4" eb="6">
      <t>ネンド</t>
    </rPh>
    <phoneticPr fontId="2"/>
  </si>
  <si>
    <t>（注1）　②は直営診療施設整備分を含んでいない。</t>
    <rPh sb="1" eb="2">
      <t>チュウ</t>
    </rPh>
    <rPh sb="7" eb="9">
      <t>チョクエイ</t>
    </rPh>
    <rPh sb="9" eb="11">
      <t>シンリョウ</t>
    </rPh>
    <rPh sb="11" eb="13">
      <t>シセツ</t>
    </rPh>
    <rPh sb="13" eb="15">
      <t>セイビ</t>
    </rPh>
    <rPh sb="15" eb="16">
      <t>ブン</t>
    </rPh>
    <rPh sb="17" eb="18">
      <t>フク</t>
    </rPh>
    <phoneticPr fontId="2"/>
  </si>
  <si>
    <t>平成22年度</t>
    <rPh sb="0" eb="2">
      <t>ヘイセイ</t>
    </rPh>
    <rPh sb="4" eb="6">
      <t>ネンド</t>
    </rPh>
    <phoneticPr fontId="2"/>
  </si>
  <si>
    <t>非自発的失業者</t>
    <rPh sb="0" eb="1">
      <t>ヒ</t>
    </rPh>
    <rPh sb="1" eb="4">
      <t>ジハツテキ</t>
    </rPh>
    <rPh sb="4" eb="7">
      <t>シツギョウシャ</t>
    </rPh>
    <phoneticPr fontId="2"/>
  </si>
  <si>
    <t>に係る保険料(税)</t>
    <rPh sb="1" eb="2">
      <t>カカ</t>
    </rPh>
    <rPh sb="3" eb="6">
      <t>ホケンリョウ</t>
    </rPh>
    <rPh sb="7" eb="8">
      <t>ゼイ</t>
    </rPh>
    <phoneticPr fontId="2"/>
  </si>
  <si>
    <t>の軽減に要する費用</t>
    <rPh sb="1" eb="3">
      <t>ケイゲン</t>
    </rPh>
    <rPh sb="4" eb="5">
      <t>ヨウ</t>
    </rPh>
    <rPh sb="7" eb="9">
      <t>ヒヨウ</t>
    </rPh>
    <phoneticPr fontId="2"/>
  </si>
  <si>
    <t>が多額であること</t>
    <rPh sb="1" eb="3">
      <t>タガク</t>
    </rPh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</si>
  <si>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</si>
  <si>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</si>
  <si>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</si>
  <si>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</si>
  <si>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(⑪/⑫)⑬</t>
    <phoneticPr fontId="2"/>
  </si>
  <si>
    <t>(⑥・⑦・⑨・⑩・⑪除く）</t>
    <rPh sb="10" eb="11">
      <t>ノゾ</t>
    </rPh>
    <phoneticPr fontId="2"/>
  </si>
  <si>
    <t>保険者負</t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</si>
  <si>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</si>
  <si>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</si>
  <si>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</si>
  <si>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</si>
  <si>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</si>
  <si>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付表第３　平成２８年度国民健康保険調整交付金交付状況</t>
    <rPh sb="5" eb="7">
      <t>ヘイセイ</t>
    </rPh>
    <rPh sb="9" eb="11">
      <t>ネンド</t>
    </rPh>
    <phoneticPr fontId="2"/>
  </si>
  <si>
    <t>付表第４　平成２８年度普通調整交付金交付額算出基礎表（医療分）</t>
    <rPh sb="5" eb="7">
      <t>ヘイセイ</t>
    </rPh>
    <rPh sb="9" eb="11">
      <t>ネンド</t>
    </rPh>
    <rPh sb="27" eb="29">
      <t>イリョウ</t>
    </rPh>
    <rPh sb="29" eb="30">
      <t>ブン</t>
    </rPh>
    <phoneticPr fontId="2"/>
  </si>
  <si>
    <t>付表第４　平成２８年度普通調整交付金交付額算出基礎表（介護分）</t>
    <rPh sb="5" eb="7">
      <t>ヘイセイ</t>
    </rPh>
    <rPh sb="9" eb="11">
      <t>ネンド</t>
    </rPh>
    <rPh sb="27" eb="29">
      <t>カイゴ</t>
    </rPh>
    <rPh sb="29" eb="30">
      <t>ブン</t>
    </rPh>
    <phoneticPr fontId="2"/>
  </si>
  <si>
    <t>付表第４　平成２８年度普通調整交付金交付額算出基礎表（後期分）</t>
    <rPh sb="5" eb="7">
      <t>ヘイセイ</t>
    </rPh>
    <rPh sb="9" eb="11">
      <t>ネンド</t>
    </rPh>
    <rPh sb="27" eb="29">
      <t>コウキ</t>
    </rPh>
    <rPh sb="29" eb="30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</si>
</sst>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.000000;\-#,##0.000000"/>
    <numFmt numFmtId="177" formatCode="#,##0_ ;[Red]\-#,##0\ "/>
    <numFmt numFmtId="178" formatCode="#,###,###,###,##0"/>
    <numFmt numFmtId="179" formatCode="#,##0.00;\-#,##0.00\ "/>
    <numFmt numFmtId="180" formatCode="#,##0.000000000;\-#,##0.000000000"/>
    <numFmt numFmtId="181" formatCode="#,##0.000000000_ "/>
    <numFmt numFmtId="182" formatCode="#,##0.000000000000_ "/>
    <numFmt numFmtId="183" formatCode="0.000000000000_ "/>
    <numFmt numFmtId="184" formatCode="#,##0.00_);[Red]\(#,##0.00\)"/>
    <numFmt numFmtId="185" formatCode="#,##0.0000000000_ ;[Red]\-#,##0.0000000000\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8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ｺﾞｼｯｸ"/>
      <family val="3"/>
      <charset val="128"/>
    </font>
    <font>
      <sz val="8"/>
      <name val="ＭＳ Ｐゴシック"/>
      <family val="3"/>
      <charset val="128"/>
    </font>
    <font>
      <sz val="10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4">
    <xf numFmtId="0" fontId="0" fillId="0" borderId="0" xfId="0"/>
    <xf numFmtId="38" fontId="3" fillId="0" borderId="0" xfId="1" applyFont="1" applyFill="1" applyBorder="1" applyAlignment="1">
      <alignment horizontal="center"/>
    </xf>
    <xf numFmtId="38" fontId="3" fillId="0" borderId="0" xfId="1" applyFont="1" applyFill="1" applyBorder="1"/>
    <xf numFmtId="38" fontId="3" fillId="0" borderId="0" xfId="1" applyFont="1" applyFill="1"/>
    <xf numFmtId="38" fontId="4" fillId="0" borderId="0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/>
    <xf numFmtId="38" fontId="3" fillId="0" borderId="0" xfId="1" applyFont="1" applyFill="1" applyBorder="1" applyProtection="1"/>
    <xf numFmtId="38" fontId="3" fillId="0" borderId="0" xfId="1" applyFont="1" applyFill="1" applyBorder="1" applyProtection="1">
      <protection locked="0"/>
    </xf>
    <xf numFmtId="38" fontId="3" fillId="0" borderId="0" xfId="1" applyFont="1" applyFill="1" applyAlignment="1" applyProtection="1">
      <alignment horizontal="center"/>
    </xf>
    <xf numFmtId="38" fontId="3" fillId="0" borderId="0" xfId="1" applyFont="1" applyFill="1" applyProtection="1"/>
    <xf numFmtId="38" fontId="3" fillId="0" borderId="0" xfId="1" applyFont="1" applyFill="1" applyAlignment="1" applyProtection="1">
      <alignment horizontal="right"/>
    </xf>
    <xf numFmtId="38" fontId="3" fillId="0" borderId="0" xfId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176" fontId="3" fillId="0" borderId="0" xfId="0" applyNumberFormat="1" applyFont="1" applyFill="1"/>
    <xf numFmtId="37" fontId="3" fillId="0" borderId="0" xfId="0" applyNumberFormat="1" applyFont="1" applyFill="1" applyProtection="1"/>
    <xf numFmtId="0" fontId="3" fillId="0" borderId="0" xfId="0" applyFont="1" applyFill="1" applyAlignment="1" applyProtection="1">
      <alignment horizontal="center"/>
    </xf>
    <xf numFmtId="39" fontId="3" fillId="0" borderId="0" xfId="0" applyNumberFormat="1" applyFont="1" applyFill="1" applyProtection="1"/>
    <xf numFmtId="37" fontId="3" fillId="0" borderId="0" xfId="0" applyNumberFormat="1" applyFont="1" applyFill="1" applyAlignment="1" applyProtection="1">
      <alignment horizontal="center"/>
    </xf>
    <xf numFmtId="38" fontId="4" fillId="0" borderId="0" xfId="1" applyFont="1" applyFill="1" applyBorder="1" applyAlignment="1" applyProtection="1">
      <alignment vertical="center"/>
      <protection locked="0"/>
    </xf>
    <xf numFmtId="38" fontId="3" fillId="0" borderId="0" xfId="1" applyFont="1" applyFill="1" applyProtection="1">
      <protection locked="0"/>
    </xf>
    <xf numFmtId="38" fontId="5" fillId="0" borderId="0" xfId="1" applyFont="1" applyFill="1" applyBorder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 applyProtection="1">
      <alignment horizontal="center"/>
    </xf>
    <xf numFmtId="37" fontId="5" fillId="0" borderId="0" xfId="0" applyNumberFormat="1" applyFont="1" applyFill="1" applyProtection="1"/>
    <xf numFmtId="39" fontId="5" fillId="0" borderId="0" xfId="0" applyNumberFormat="1" applyFont="1" applyFill="1" applyProtection="1"/>
    <xf numFmtId="37" fontId="5" fillId="0" borderId="0" xfId="0" applyNumberFormat="1" applyFont="1" applyFill="1" applyAlignment="1" applyProtection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38" fontId="9" fillId="0" borderId="1" xfId="1" applyFont="1" applyFill="1" applyBorder="1" applyAlignment="1" applyProtection="1">
      <alignment horizontal="center" vertical="center"/>
    </xf>
    <xf numFmtId="38" fontId="9" fillId="0" borderId="2" xfId="1" applyFont="1" applyFill="1" applyBorder="1" applyAlignment="1">
      <alignment horizontal="center" vertical="center"/>
    </xf>
    <xf numFmtId="38" fontId="9" fillId="0" borderId="2" xfId="1" applyFont="1" applyFill="1" applyBorder="1" applyAlignment="1">
      <alignment vertical="center"/>
    </xf>
    <xf numFmtId="38" fontId="9" fillId="0" borderId="2" xfId="1" applyFont="1" applyFill="1" applyBorder="1" applyAlignment="1" applyProtection="1">
      <alignment horizontal="center" vertical="center"/>
    </xf>
    <xf numFmtId="38" fontId="9" fillId="0" borderId="3" xfId="1" applyFont="1" applyFill="1" applyBorder="1" applyAlignment="1" applyProtection="1">
      <alignment horizontal="center" vertical="center"/>
    </xf>
    <xf numFmtId="38" fontId="3" fillId="0" borderId="0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>
      <alignment vertical="center"/>
    </xf>
    <xf numFmtId="38" fontId="9" fillId="0" borderId="4" xfId="1" applyFont="1" applyFill="1" applyBorder="1" applyAlignment="1" applyProtection="1">
      <alignment horizontal="center" vertical="center"/>
    </xf>
    <xf numFmtId="38" fontId="9" fillId="0" borderId="5" xfId="1" applyFont="1" applyFill="1" applyBorder="1" applyAlignment="1" applyProtection="1">
      <alignment horizontal="center" vertical="center"/>
    </xf>
    <xf numFmtId="38" fontId="9" fillId="0" borderId="5" xfId="1" applyFont="1" applyFill="1" applyBorder="1" applyAlignment="1">
      <alignment horizontal="center" vertical="center"/>
    </xf>
    <xf numFmtId="38" fontId="9" fillId="0" borderId="5" xfId="1" applyFont="1" applyFill="1" applyBorder="1" applyAlignment="1">
      <alignment vertical="center"/>
    </xf>
    <xf numFmtId="38" fontId="9" fillId="0" borderId="6" xfId="1" applyFont="1" applyFill="1" applyBorder="1" applyAlignment="1" applyProtection="1">
      <alignment horizontal="center" vertical="center"/>
    </xf>
    <xf numFmtId="38" fontId="9" fillId="0" borderId="5" xfId="1" applyFont="1" applyFill="1" applyBorder="1" applyAlignment="1" applyProtection="1">
      <alignment vertical="center"/>
    </xf>
    <xf numFmtId="38" fontId="9" fillId="0" borderId="5" xfId="1" applyFont="1" applyFill="1" applyBorder="1" applyAlignment="1" applyProtection="1">
      <alignment horizontal="center" vertical="center" shrinkToFit="1"/>
    </xf>
    <xf numFmtId="38" fontId="9" fillId="0" borderId="7" xfId="1" applyFont="1" applyFill="1" applyBorder="1" applyAlignment="1" applyProtection="1">
      <alignment horizontal="center" vertical="center"/>
    </xf>
    <xf numFmtId="38" fontId="9" fillId="0" borderId="8" xfId="1" applyFont="1" applyFill="1" applyBorder="1" applyAlignment="1" applyProtection="1">
      <alignment horizontal="center" vertical="center"/>
    </xf>
    <xf numFmtId="38" fontId="9" fillId="0" borderId="8" xfId="1" applyFont="1" applyFill="1" applyBorder="1" applyAlignment="1" applyProtection="1">
      <alignment horizontal="right" vertical="center"/>
    </xf>
    <xf numFmtId="38" fontId="9" fillId="0" borderId="9" xfId="1" applyFont="1" applyFill="1" applyBorder="1" applyAlignment="1" applyProtection="1">
      <alignment horizontal="center" vertical="center"/>
    </xf>
    <xf numFmtId="38" fontId="9" fillId="0" borderId="8" xfId="1" applyFont="1" applyFill="1" applyBorder="1" applyAlignment="1">
      <alignment vertical="center"/>
    </xf>
    <xf numFmtId="38" fontId="9" fillId="0" borderId="2" xfId="1" applyFont="1" applyFill="1" applyBorder="1" applyAlignment="1" applyProtection="1">
      <alignment horizontal="right" vertical="center"/>
    </xf>
    <xf numFmtId="38" fontId="9" fillId="0" borderId="3" xfId="1" applyFont="1" applyFill="1" applyBorder="1" applyAlignment="1" applyProtection="1">
      <alignment horizontal="right" vertical="center"/>
    </xf>
    <xf numFmtId="40" fontId="9" fillId="0" borderId="5" xfId="1" applyNumberFormat="1" applyFont="1" applyFill="1" applyBorder="1" applyAlignment="1" applyProtection="1">
      <alignment vertical="center"/>
    </xf>
    <xf numFmtId="38" fontId="9" fillId="0" borderId="4" xfId="1" applyFont="1" applyFill="1" applyBorder="1" applyAlignment="1">
      <alignment horizontal="center" vertical="center"/>
    </xf>
    <xf numFmtId="38" fontId="9" fillId="0" borderId="5" xfId="1" applyFont="1" applyFill="1" applyBorder="1" applyAlignment="1" applyProtection="1">
      <alignment vertical="center"/>
      <protection locked="0"/>
    </xf>
    <xf numFmtId="38" fontId="9" fillId="0" borderId="8" xfId="1" applyFont="1" applyFill="1" applyBorder="1" applyAlignment="1" applyProtection="1">
      <alignment vertical="center"/>
    </xf>
    <xf numFmtId="38" fontId="9" fillId="0" borderId="10" xfId="1" applyFont="1" applyFill="1" applyBorder="1" applyAlignment="1" applyProtection="1">
      <alignment vertical="center"/>
    </xf>
    <xf numFmtId="38" fontId="9" fillId="0" borderId="6" xfId="1" applyFont="1" applyFill="1" applyBorder="1" applyAlignment="1" applyProtection="1">
      <alignment vertical="center"/>
      <protection locked="0"/>
    </xf>
    <xf numFmtId="38" fontId="9" fillId="0" borderId="5" xfId="1" applyFont="1" applyFill="1" applyBorder="1" applyProtection="1"/>
    <xf numFmtId="38" fontId="9" fillId="0" borderId="5" xfId="1" applyFont="1" applyFill="1" applyBorder="1" applyAlignment="1">
      <alignment horizontal="right"/>
    </xf>
    <xf numFmtId="38" fontId="9" fillId="0" borderId="5" xfId="1" applyFont="1" applyFill="1" applyBorder="1"/>
    <xf numFmtId="38" fontId="9" fillId="0" borderId="9" xfId="1" applyFont="1" applyFill="1" applyBorder="1" applyAlignment="1" applyProtection="1">
      <alignment vertical="center"/>
      <protection locked="0"/>
    </xf>
    <xf numFmtId="38" fontId="9" fillId="0" borderId="7" xfId="1" applyFont="1" applyFill="1" applyBorder="1" applyProtection="1"/>
    <xf numFmtId="38" fontId="9" fillId="0" borderId="8" xfId="1" applyFont="1" applyFill="1" applyBorder="1" applyAlignment="1">
      <alignment horizontal="right"/>
    </xf>
    <xf numFmtId="38" fontId="9" fillId="0" borderId="2" xfId="1" applyFont="1" applyFill="1" applyBorder="1" applyProtection="1"/>
    <xf numFmtId="38" fontId="9" fillId="0" borderId="2" xfId="1" applyFont="1" applyFill="1" applyBorder="1" applyAlignment="1">
      <alignment horizontal="right"/>
    </xf>
    <xf numFmtId="38" fontId="9" fillId="0" borderId="8" xfId="1" applyFont="1" applyFill="1" applyBorder="1" applyProtection="1"/>
    <xf numFmtId="38" fontId="9" fillId="0" borderId="4" xfId="1" applyFont="1" applyFill="1" applyBorder="1" applyAlignment="1" applyProtection="1">
      <alignment vertical="center"/>
    </xf>
    <xf numFmtId="38" fontId="9" fillId="0" borderId="7" xfId="1" applyFont="1" applyFill="1" applyBorder="1" applyAlignment="1" applyProtection="1">
      <alignment vertical="center"/>
    </xf>
    <xf numFmtId="38" fontId="9" fillId="0" borderId="2" xfId="1" applyFont="1" applyFill="1" applyBorder="1" applyAlignment="1" applyProtection="1">
      <alignment vertical="center"/>
    </xf>
    <xf numFmtId="38" fontId="9" fillId="0" borderId="2" xfId="1" applyFont="1" applyFill="1" applyBorder="1" applyAlignment="1" applyProtection="1">
      <alignment vertical="center"/>
      <protection locked="0"/>
    </xf>
    <xf numFmtId="38" fontId="3" fillId="0" borderId="11" xfId="1" applyFont="1" applyFill="1" applyBorder="1" applyAlignment="1">
      <alignment vertical="center"/>
    </xf>
    <xf numFmtId="38" fontId="3" fillId="0" borderId="0" xfId="1" applyFont="1" applyFill="1" applyAlignment="1">
      <alignment vertical="center"/>
    </xf>
    <xf numFmtId="38" fontId="9" fillId="0" borderId="8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/>
    <xf numFmtId="0" fontId="10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/>
    </xf>
    <xf numFmtId="0" fontId="3" fillId="0" borderId="0" xfId="0" applyFont="1" applyFill="1" applyAlignment="1">
      <alignment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vertical="center"/>
    </xf>
    <xf numFmtId="0" fontId="10" fillId="0" borderId="12" xfId="0" applyFont="1" applyFill="1" applyBorder="1" applyAlignment="1" applyProtection="1">
      <alignment horizontal="centerContinuous" vertical="center"/>
    </xf>
    <xf numFmtId="0" fontId="10" fillId="0" borderId="13" xfId="0" applyFont="1" applyFill="1" applyBorder="1" applyAlignment="1" applyProtection="1">
      <alignment horizontal="centerContinuous" vertical="center"/>
    </xf>
    <xf numFmtId="0" fontId="10" fillId="0" borderId="2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10" fillId="0" borderId="4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vertical="center"/>
    </xf>
    <xf numFmtId="0" fontId="10" fillId="0" borderId="2" xfId="0" applyFont="1" applyFill="1" applyBorder="1" applyAlignment="1" applyProtection="1">
      <alignment vertical="center"/>
    </xf>
    <xf numFmtId="0" fontId="10" fillId="0" borderId="5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left" vertical="center"/>
    </xf>
    <xf numFmtId="0" fontId="10" fillId="0" borderId="7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right" vertical="center"/>
    </xf>
    <xf numFmtId="0" fontId="10" fillId="0" borderId="8" xfId="0" applyFont="1" applyFill="1" applyBorder="1" applyAlignment="1" applyProtection="1">
      <alignment horizontal="right" vertical="center"/>
    </xf>
    <xf numFmtId="0" fontId="10" fillId="0" borderId="10" xfId="0" applyFont="1" applyFill="1" applyBorder="1" applyAlignment="1" applyProtection="1">
      <alignment horizontal="right" vertical="center"/>
    </xf>
    <xf numFmtId="0" fontId="10" fillId="0" borderId="8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right" vertical="center"/>
    </xf>
    <xf numFmtId="0" fontId="10" fillId="0" borderId="2" xfId="0" applyFont="1" applyFill="1" applyBorder="1" applyAlignment="1" applyProtection="1">
      <alignment horizontal="right" vertical="center"/>
    </xf>
    <xf numFmtId="176" fontId="10" fillId="0" borderId="2" xfId="0" applyNumberFormat="1" applyFont="1" applyFill="1" applyBorder="1" applyAlignment="1" applyProtection="1">
      <alignment vertical="center"/>
    </xf>
    <xf numFmtId="0" fontId="10" fillId="0" borderId="3" xfId="0" applyFont="1" applyFill="1" applyBorder="1" applyAlignment="1" applyProtection="1">
      <alignment horizontal="right" vertical="center"/>
    </xf>
    <xf numFmtId="0" fontId="10" fillId="0" borderId="5" xfId="0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vertical="center"/>
    </xf>
    <xf numFmtId="38" fontId="10" fillId="0" borderId="5" xfId="1" applyFont="1" applyFill="1" applyBorder="1" applyAlignment="1">
      <alignment vertical="center"/>
    </xf>
    <xf numFmtId="38" fontId="10" fillId="0" borderId="5" xfId="1" applyFont="1" applyFill="1" applyBorder="1" applyAlignment="1" applyProtection="1">
      <alignment vertical="center"/>
    </xf>
    <xf numFmtId="40" fontId="10" fillId="0" borderId="5" xfId="1" applyNumberFormat="1" applyFont="1" applyFill="1" applyBorder="1" applyAlignment="1">
      <alignment vertical="center"/>
    </xf>
    <xf numFmtId="38" fontId="10" fillId="0" borderId="4" xfId="1" applyFont="1" applyFill="1" applyBorder="1" applyAlignment="1" applyProtection="1">
      <alignment vertical="center"/>
    </xf>
    <xf numFmtId="176" fontId="10" fillId="0" borderId="5" xfId="0" applyNumberFormat="1" applyFont="1" applyFill="1" applyBorder="1" applyAlignment="1">
      <alignment vertical="center"/>
    </xf>
    <xf numFmtId="38" fontId="10" fillId="0" borderId="6" xfId="1" applyFont="1" applyFill="1" applyBorder="1" applyAlignment="1" applyProtection="1">
      <alignment vertical="center"/>
    </xf>
    <xf numFmtId="39" fontId="10" fillId="0" borderId="4" xfId="0" applyNumberFormat="1" applyFont="1" applyFill="1" applyBorder="1" applyProtection="1"/>
    <xf numFmtId="176" fontId="10" fillId="0" borderId="5" xfId="0" applyNumberFormat="1" applyFont="1" applyFill="1" applyBorder="1" applyProtection="1"/>
    <xf numFmtId="178" fontId="10" fillId="0" borderId="5" xfId="0" applyNumberFormat="1" applyFont="1" applyFill="1" applyBorder="1" applyAlignment="1">
      <alignment horizontal="right"/>
    </xf>
    <xf numFmtId="39" fontId="10" fillId="0" borderId="5" xfId="0" applyNumberFormat="1" applyFont="1" applyFill="1" applyBorder="1" applyProtection="1"/>
    <xf numFmtId="38" fontId="10" fillId="0" borderId="8" xfId="1" applyFont="1" applyFill="1" applyBorder="1" applyAlignment="1">
      <alignment vertical="center"/>
    </xf>
    <xf numFmtId="38" fontId="10" fillId="0" borderId="7" xfId="1" applyFont="1" applyFill="1" applyBorder="1" applyAlignment="1">
      <alignment vertical="center"/>
    </xf>
    <xf numFmtId="38" fontId="10" fillId="0" borderId="7" xfId="1" applyFont="1" applyFill="1" applyBorder="1" applyAlignment="1" applyProtection="1">
      <alignment vertical="center"/>
    </xf>
    <xf numFmtId="38" fontId="10" fillId="0" borderId="8" xfId="1" applyFont="1" applyFill="1" applyBorder="1" applyAlignment="1" applyProtection="1">
      <alignment vertical="center"/>
    </xf>
    <xf numFmtId="0" fontId="3" fillId="0" borderId="0" xfId="0" applyFont="1" applyFill="1" applyBorder="1" applyAlignment="1">
      <alignment vertical="center"/>
    </xf>
    <xf numFmtId="178" fontId="10" fillId="0" borderId="2" xfId="0" applyNumberFormat="1" applyFont="1" applyFill="1" applyBorder="1" applyAlignment="1">
      <alignment horizontal="right"/>
    </xf>
    <xf numFmtId="38" fontId="10" fillId="0" borderId="0" xfId="1" applyFont="1" applyFill="1" applyBorder="1" applyAlignment="1" applyProtection="1">
      <alignment vertical="center"/>
    </xf>
    <xf numFmtId="38" fontId="10" fillId="0" borderId="2" xfId="1" applyFont="1" applyFill="1" applyBorder="1" applyAlignment="1" applyProtection="1">
      <alignment vertical="center"/>
    </xf>
    <xf numFmtId="176" fontId="10" fillId="0" borderId="2" xfId="0" applyNumberFormat="1" applyFont="1" applyFill="1" applyBorder="1" applyAlignment="1">
      <alignment horizontal="right"/>
    </xf>
    <xf numFmtId="176" fontId="10" fillId="0" borderId="5" xfId="0" applyNumberFormat="1" applyFont="1" applyFill="1" applyBorder="1" applyAlignment="1">
      <alignment horizontal="right"/>
    </xf>
    <xf numFmtId="178" fontId="10" fillId="0" borderId="8" xfId="0" applyNumberFormat="1" applyFont="1" applyFill="1" applyBorder="1" applyAlignment="1">
      <alignment horizontal="right"/>
    </xf>
    <xf numFmtId="176" fontId="10" fillId="0" borderId="8" xfId="0" applyNumberFormat="1" applyFont="1" applyFill="1" applyBorder="1" applyAlignment="1">
      <alignment horizontal="right"/>
    </xf>
    <xf numFmtId="38" fontId="10" fillId="0" borderId="10" xfId="1" applyFont="1" applyFill="1" applyBorder="1" applyAlignment="1" applyProtection="1">
      <alignment vertical="center"/>
    </xf>
    <xf numFmtId="38" fontId="10" fillId="0" borderId="0" xfId="1" applyFont="1" applyFill="1" applyBorder="1" applyAlignment="1"/>
    <xf numFmtId="0" fontId="10" fillId="0" borderId="0" xfId="0" applyFont="1" applyFill="1" applyAlignment="1">
      <alignment horizontal="center"/>
    </xf>
    <xf numFmtId="0" fontId="10" fillId="0" borderId="0" xfId="0" applyFont="1" applyFill="1"/>
    <xf numFmtId="176" fontId="10" fillId="0" borderId="0" xfId="0" applyNumberFormat="1" applyFont="1" applyFill="1"/>
    <xf numFmtId="0" fontId="3" fillId="0" borderId="0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vertical="center"/>
    </xf>
    <xf numFmtId="0" fontId="9" fillId="0" borderId="12" xfId="0" applyFont="1" applyFill="1" applyBorder="1" applyAlignment="1" applyProtection="1">
      <alignment horizontal="centerContinuous" vertical="center"/>
    </xf>
    <xf numFmtId="0" fontId="9" fillId="0" borderId="13" xfId="0" applyFont="1" applyFill="1" applyBorder="1" applyAlignment="1" applyProtection="1">
      <alignment horizontal="centerContinuous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left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right" vertical="center"/>
    </xf>
    <xf numFmtId="0" fontId="9" fillId="0" borderId="8" xfId="0" applyFont="1" applyFill="1" applyBorder="1" applyAlignment="1" applyProtection="1">
      <alignment horizontal="right" vertical="center"/>
    </xf>
    <xf numFmtId="0" fontId="9" fillId="0" borderId="10" xfId="0" applyFont="1" applyFill="1" applyBorder="1" applyAlignment="1" applyProtection="1">
      <alignment horizontal="right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right" vertical="center"/>
    </xf>
    <xf numFmtId="0" fontId="9" fillId="0" borderId="2" xfId="0" applyFont="1" applyFill="1" applyBorder="1" applyAlignment="1" applyProtection="1">
      <alignment horizontal="right" vertical="center"/>
    </xf>
    <xf numFmtId="180" fontId="9" fillId="0" borderId="2" xfId="0" applyNumberFormat="1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horizontal="right" vertical="center"/>
    </xf>
    <xf numFmtId="177" fontId="9" fillId="0" borderId="4" xfId="0" applyNumberFormat="1" applyFont="1" applyFill="1" applyBorder="1" applyAlignment="1" applyProtection="1">
      <alignment horizontal="center" vertical="center"/>
    </xf>
    <xf numFmtId="177" fontId="9" fillId="0" borderId="5" xfId="0" applyNumberFormat="1" applyFont="1" applyFill="1" applyBorder="1" applyAlignment="1" applyProtection="1">
      <alignment horizontal="center" vertical="center"/>
    </xf>
    <xf numFmtId="178" fontId="9" fillId="0" borderId="5" xfId="0" applyNumberFormat="1" applyFont="1" applyFill="1" applyBorder="1" applyAlignment="1">
      <alignment horizontal="right"/>
    </xf>
    <xf numFmtId="177" fontId="3" fillId="0" borderId="0" xfId="0" applyNumberFormat="1" applyFont="1" applyFill="1" applyBorder="1" applyAlignment="1" applyProtection="1">
      <alignment vertical="center"/>
    </xf>
    <xf numFmtId="177" fontId="3" fillId="0" borderId="0" xfId="0" applyNumberFormat="1" applyFont="1" applyFill="1" applyAlignment="1">
      <alignment vertical="center"/>
    </xf>
    <xf numFmtId="178" fontId="9" fillId="0" borderId="2" xfId="0" applyNumberFormat="1" applyFont="1" applyFill="1" applyBorder="1" applyAlignment="1">
      <alignment horizontal="right"/>
    </xf>
    <xf numFmtId="38" fontId="9" fillId="0" borderId="0" xfId="1" applyFont="1" applyFill="1" applyBorder="1" applyAlignment="1" applyProtection="1">
      <alignment vertical="center"/>
    </xf>
    <xf numFmtId="179" fontId="9" fillId="0" borderId="5" xfId="0" applyNumberFormat="1" applyFont="1" applyFill="1" applyBorder="1" applyAlignment="1">
      <alignment horizontal="right"/>
    </xf>
    <xf numFmtId="178" fontId="9" fillId="0" borderId="8" xfId="0" applyNumberFormat="1" applyFont="1" applyFill="1" applyBorder="1" applyAlignment="1">
      <alignment horizontal="right"/>
    </xf>
    <xf numFmtId="179" fontId="9" fillId="0" borderId="8" xfId="0" applyNumberFormat="1" applyFont="1" applyFill="1" applyBorder="1" applyAlignment="1">
      <alignment horizontal="right"/>
    </xf>
    <xf numFmtId="0" fontId="9" fillId="0" borderId="12" xfId="0" applyFont="1" applyFill="1" applyBorder="1" applyAlignment="1" applyProtection="1">
      <alignment horizontal="center" vertical="center"/>
    </xf>
    <xf numFmtId="178" fontId="9" fillId="0" borderId="14" xfId="0" applyNumberFormat="1" applyFont="1" applyFill="1" applyBorder="1" applyAlignment="1">
      <alignment horizontal="right"/>
    </xf>
    <xf numFmtId="179" fontId="9" fillId="0" borderId="14" xfId="0" applyNumberFormat="1" applyFont="1" applyFill="1" applyBorder="1" applyAlignment="1">
      <alignment horizontal="right"/>
    </xf>
    <xf numFmtId="38" fontId="9" fillId="0" borderId="12" xfId="1" applyFont="1" applyFill="1" applyBorder="1" applyAlignment="1" applyProtection="1">
      <alignment vertical="center"/>
    </xf>
    <xf numFmtId="38" fontId="9" fillId="0" borderId="14" xfId="1" applyFont="1" applyFill="1" applyBorder="1" applyAlignment="1" applyProtection="1">
      <alignment vertical="center"/>
    </xf>
    <xf numFmtId="38" fontId="9" fillId="0" borderId="13" xfId="1" applyFont="1" applyFill="1" applyBorder="1" applyAlignment="1" applyProtection="1">
      <alignment vertical="center"/>
    </xf>
    <xf numFmtId="38" fontId="11" fillId="0" borderId="0" xfId="1" applyFont="1" applyFill="1" applyBorder="1" applyAlignment="1" applyProtection="1">
      <alignment horizontal="left"/>
    </xf>
    <xf numFmtId="0" fontId="8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>
      <alignment horizontal="left"/>
    </xf>
    <xf numFmtId="179" fontId="9" fillId="0" borderId="2" xfId="0" applyNumberFormat="1" applyFont="1" applyFill="1" applyBorder="1" applyAlignment="1">
      <alignment horizontal="right"/>
    </xf>
    <xf numFmtId="183" fontId="9" fillId="0" borderId="2" xfId="0" applyNumberFormat="1" applyFont="1" applyFill="1" applyBorder="1" applyAlignment="1">
      <alignment horizontal="right" shrinkToFit="1"/>
    </xf>
    <xf numFmtId="183" fontId="9" fillId="0" borderId="5" xfId="0" applyNumberFormat="1" applyFont="1" applyFill="1" applyBorder="1" applyAlignment="1">
      <alignment horizontal="right" shrinkToFit="1"/>
    </xf>
    <xf numFmtId="183" fontId="9" fillId="0" borderId="14" xfId="0" applyNumberFormat="1" applyFont="1" applyFill="1" applyBorder="1" applyAlignment="1">
      <alignment horizontal="right" shrinkToFit="1"/>
    </xf>
    <xf numFmtId="183" fontId="9" fillId="0" borderId="8" xfId="0" applyNumberFormat="1" applyFont="1" applyFill="1" applyBorder="1" applyAlignment="1">
      <alignment horizontal="right" shrinkToFit="1"/>
    </xf>
    <xf numFmtId="184" fontId="10" fillId="0" borderId="2" xfId="0" applyNumberFormat="1" applyFont="1" applyFill="1" applyBorder="1" applyAlignment="1">
      <alignment horizontal="right"/>
    </xf>
    <xf numFmtId="184" fontId="10" fillId="0" borderId="5" xfId="0" applyNumberFormat="1" applyFont="1" applyFill="1" applyBorder="1" applyAlignment="1">
      <alignment horizontal="right"/>
    </xf>
    <xf numFmtId="184" fontId="10" fillId="0" borderId="8" xfId="0" applyNumberFormat="1" applyFont="1" applyFill="1" applyBorder="1" applyAlignment="1">
      <alignment horizontal="right"/>
    </xf>
    <xf numFmtId="38" fontId="9" fillId="0" borderId="6" xfId="1" applyFont="1" applyFill="1" applyBorder="1" applyAlignment="1" applyProtection="1">
      <alignment horizontal="right" vertical="center"/>
    </xf>
    <xf numFmtId="38" fontId="9" fillId="0" borderId="5" xfId="1" applyFont="1" applyFill="1" applyBorder="1" applyAlignment="1" applyProtection="1">
      <alignment horizontal="right" vertical="center"/>
    </xf>
    <xf numFmtId="38" fontId="9" fillId="0" borderId="5" xfId="1" applyFont="1" applyFill="1" applyBorder="1" applyAlignment="1">
      <alignment horizontal="right" vertical="center"/>
    </xf>
    <xf numFmtId="38" fontId="9" fillId="0" borderId="6" xfId="1" applyFont="1" applyFill="1" applyBorder="1" applyAlignment="1">
      <alignment horizontal="right" vertical="center"/>
    </xf>
    <xf numFmtId="38" fontId="9" fillId="0" borderId="9" xfId="1" applyFont="1" applyFill="1" applyBorder="1" applyAlignment="1">
      <alignment horizontal="right" vertical="center"/>
    </xf>
    <xf numFmtId="38" fontId="9" fillId="0" borderId="3" xfId="1" applyFont="1" applyFill="1" applyBorder="1" applyAlignment="1">
      <alignment horizontal="right" vertical="center"/>
    </xf>
    <xf numFmtId="38" fontId="9" fillId="0" borderId="2" xfId="1" applyFont="1" applyFill="1" applyBorder="1" applyAlignment="1">
      <alignment horizontal="right" vertical="center"/>
    </xf>
    <xf numFmtId="38" fontId="9" fillId="0" borderId="8" xfId="1" applyFont="1" applyFill="1" applyBorder="1" applyAlignment="1">
      <alignment horizontal="right" vertical="center"/>
    </xf>
    <xf numFmtId="38" fontId="12" fillId="0" borderId="2" xfId="1" applyFont="1" applyFill="1" applyBorder="1" applyAlignment="1" applyProtection="1">
      <alignment horizontal="center" vertical="center" shrinkToFit="1"/>
    </xf>
    <xf numFmtId="38" fontId="12" fillId="0" borderId="5" xfId="1" applyFont="1" applyFill="1" applyBorder="1" applyAlignment="1" applyProtection="1">
      <alignment horizontal="center" vertical="center" shrinkToFit="1"/>
    </xf>
    <xf numFmtId="38" fontId="9" fillId="0" borderId="0" xfId="1" applyFont="1" applyFill="1" applyBorder="1" applyAlignment="1" applyProtection="1">
      <alignment horizontal="right" vertical="center"/>
    </xf>
    <xf numFmtId="38" fontId="9" fillId="0" borderId="4" xfId="1" applyFont="1" applyFill="1" applyBorder="1" applyAlignment="1" applyProtection="1">
      <alignment horizontal="right" vertical="center"/>
    </xf>
    <xf numFmtId="40" fontId="9" fillId="0" borderId="8" xfId="1" applyNumberFormat="1" applyFont="1" applyFill="1" applyBorder="1" applyAlignment="1" applyProtection="1">
      <alignment vertical="center"/>
    </xf>
    <xf numFmtId="40" fontId="9" fillId="0" borderId="2" xfId="1" applyNumberFormat="1" applyFont="1" applyFill="1" applyBorder="1" applyAlignment="1" applyProtection="1">
      <alignment vertical="center"/>
    </xf>
    <xf numFmtId="0" fontId="9" fillId="0" borderId="5" xfId="0" applyFont="1" applyFill="1" applyBorder="1" applyAlignment="1" applyProtection="1">
      <alignment horizontal="right" vertical="center"/>
    </xf>
    <xf numFmtId="0" fontId="9" fillId="0" borderId="4" xfId="0" applyFont="1" applyFill="1" applyBorder="1" applyAlignment="1" applyProtection="1">
      <alignment horizontal="right" vertical="center"/>
    </xf>
    <xf numFmtId="180" fontId="9" fillId="0" borderId="5" xfId="0" applyNumberFormat="1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horizontal="right" vertical="center"/>
    </xf>
    <xf numFmtId="185" fontId="9" fillId="0" borderId="5" xfId="1" applyNumberFormat="1" applyFont="1" applyFill="1" applyBorder="1" applyAlignment="1" applyProtection="1">
      <alignment vertical="center"/>
    </xf>
    <xf numFmtId="38" fontId="9" fillId="0" borderId="1" xfId="1" applyFont="1" applyFill="1" applyBorder="1" applyAlignment="1" applyProtection="1">
      <alignment vertical="center"/>
    </xf>
    <xf numFmtId="38" fontId="9" fillId="0" borderId="11" xfId="1" applyFont="1" applyFill="1" applyBorder="1" applyAlignment="1" applyProtection="1">
      <alignment vertical="center"/>
    </xf>
    <xf numFmtId="38" fontId="10" fillId="0" borderId="11" xfId="1" applyFont="1" applyFill="1" applyBorder="1" applyAlignment="1" applyProtection="1">
      <alignment vertical="center"/>
    </xf>
    <xf numFmtId="38" fontId="10" fillId="0" borderId="1" xfId="1" applyFont="1" applyFill="1" applyBorder="1" applyAlignment="1" applyProtection="1">
      <alignment vertical="center"/>
    </xf>
    <xf numFmtId="38" fontId="9" fillId="0" borderId="5" xfId="1" applyNumberFormat="1" applyFont="1" applyFill="1" applyBorder="1" applyAlignment="1" applyProtection="1">
      <alignment horizontal="right" vertical="center"/>
    </xf>
    <xf numFmtId="38" fontId="9" fillId="0" borderId="3" xfId="1" applyFont="1" applyFill="1" applyBorder="1" applyAlignment="1" applyProtection="1">
      <alignment vertical="center"/>
      <protection locked="0"/>
    </xf>
    <xf numFmtId="38" fontId="9" fillId="0" borderId="4" xfId="1" applyFont="1" applyFill="1" applyBorder="1" applyProtection="1"/>
    <xf numFmtId="40" fontId="9" fillId="0" borderId="6" xfId="1" applyNumberFormat="1" applyFont="1" applyFill="1" applyBorder="1" applyAlignment="1" applyProtection="1">
      <alignment vertical="center"/>
    </xf>
    <xf numFmtId="38" fontId="9" fillId="0" borderId="6" xfId="1" applyFont="1" applyFill="1" applyBorder="1" applyAlignment="1" applyProtection="1">
      <alignment vertical="center"/>
    </xf>
    <xf numFmtId="38" fontId="10" fillId="0" borderId="4" xfId="1" applyFont="1" applyFill="1" applyBorder="1" applyAlignment="1">
      <alignment vertical="center"/>
    </xf>
    <xf numFmtId="0" fontId="10" fillId="0" borderId="8" xfId="0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vertical="center"/>
    </xf>
    <xf numFmtId="39" fontId="9" fillId="0" borderId="4" xfId="0" applyNumberFormat="1" applyFont="1" applyFill="1" applyBorder="1" applyProtection="1"/>
    <xf numFmtId="182" fontId="9" fillId="0" borderId="5" xfId="0" applyNumberFormat="1" applyFont="1" applyFill="1" applyBorder="1" applyAlignment="1">
      <alignment horizontal="right" shrinkToFit="1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39" fontId="9" fillId="0" borderId="5" xfId="0" applyNumberFormat="1" applyFont="1" applyFill="1" applyBorder="1" applyProtection="1"/>
    <xf numFmtId="0" fontId="9" fillId="0" borderId="7" xfId="0" applyFont="1" applyFill="1" applyBorder="1" applyAlignment="1">
      <alignment horizontal="center" vertical="center"/>
    </xf>
    <xf numFmtId="181" fontId="9" fillId="0" borderId="5" xfId="0" applyNumberFormat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6"/>
  <sheetViews>
    <sheetView tabSelected="1" view="pageBreakPreview" zoomScale="80" zoomScaleNormal="100" zoomScaleSheetLayoutView="80" workbookViewId="0"/>
  </sheetViews>
  <sheetFormatPr defaultColWidth="13.25" defaultRowHeight="17.25" customHeight="1"/>
  <cols>
    <col min="1" max="1" width="3.25" style="12" customWidth="1"/>
    <col min="2" max="2" width="9.625" style="12" customWidth="1"/>
    <col min="3" max="6" width="12.375" style="3" customWidth="1"/>
    <col min="7" max="7" width="13.75" style="3" customWidth="1"/>
    <col min="8" max="9" width="12.375" style="3" customWidth="1"/>
    <col min="10" max="17" width="12" style="3" customWidth="1"/>
    <col min="18" max="18" width="3.25" style="12" customWidth="1"/>
    <col min="19" max="16384" width="13.25" style="3"/>
  </cols>
  <sheetData>
    <row r="1" spans="1:19" ht="17.25" customHeight="1">
      <c r="A1" s="165" t="s">
        <v>170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"/>
      <c r="S1" s="2"/>
    </row>
    <row r="2" spans="1:19" s="5" customFormat="1" ht="17.25" customHeight="1">
      <c r="A2" s="4"/>
      <c r="B2" s="4"/>
      <c r="R2" s="4"/>
      <c r="S2" s="20"/>
    </row>
    <row r="3" spans="1:19" s="37" customFormat="1" ht="17.25" customHeight="1">
      <c r="A3" s="31" t="s">
        <v>0</v>
      </c>
      <c r="B3" s="32"/>
      <c r="C3" s="32"/>
      <c r="D3" s="33"/>
      <c r="E3" s="34" t="s">
        <v>1</v>
      </c>
      <c r="F3" s="33"/>
      <c r="G3" s="34" t="s">
        <v>2</v>
      </c>
      <c r="H3" s="35" t="s">
        <v>3</v>
      </c>
      <c r="I3" s="34" t="s">
        <v>3</v>
      </c>
      <c r="J3" s="34" t="s">
        <v>4</v>
      </c>
      <c r="K3" s="184" t="s">
        <v>154</v>
      </c>
      <c r="L3" s="34" t="s">
        <v>5</v>
      </c>
      <c r="M3" s="34" t="s">
        <v>6</v>
      </c>
      <c r="N3" s="34" t="s">
        <v>7</v>
      </c>
      <c r="O3" s="34" t="s">
        <v>8</v>
      </c>
      <c r="P3" s="34" t="s">
        <v>9</v>
      </c>
      <c r="Q3" s="34" t="s">
        <v>10</v>
      </c>
      <c r="R3" s="34" t="s">
        <v>0</v>
      </c>
      <c r="S3" s="36"/>
    </row>
    <row r="4" spans="1:19" s="37" customFormat="1" ht="17.25" customHeight="1">
      <c r="A4" s="38" t="s">
        <v>11</v>
      </c>
      <c r="B4" s="39" t="s">
        <v>12</v>
      </c>
      <c r="C4" s="40" t="s">
        <v>164</v>
      </c>
      <c r="D4" s="41"/>
      <c r="E4" s="39" t="s">
        <v>13</v>
      </c>
      <c r="F4" s="39" t="s">
        <v>14</v>
      </c>
      <c r="G4" s="39" t="s">
        <v>15</v>
      </c>
      <c r="H4" s="42" t="s">
        <v>16</v>
      </c>
      <c r="I4" s="39" t="s">
        <v>17</v>
      </c>
      <c r="J4" s="39" t="s">
        <v>18</v>
      </c>
      <c r="K4" s="185" t="s">
        <v>155</v>
      </c>
      <c r="L4" s="39" t="s">
        <v>19</v>
      </c>
      <c r="M4" s="39" t="s">
        <v>20</v>
      </c>
      <c r="N4" s="40"/>
      <c r="O4" s="39" t="s">
        <v>21</v>
      </c>
      <c r="P4" s="39" t="s">
        <v>145</v>
      </c>
      <c r="Q4" s="39" t="s">
        <v>22</v>
      </c>
      <c r="R4" s="39" t="s">
        <v>11</v>
      </c>
      <c r="S4" s="36"/>
    </row>
    <row r="5" spans="1:19" s="37" customFormat="1" ht="17.25" customHeight="1">
      <c r="A5" s="38" t="s">
        <v>23</v>
      </c>
      <c r="B5" s="39" t="s">
        <v>24</v>
      </c>
      <c r="C5" s="39"/>
      <c r="D5" s="39" t="s">
        <v>25</v>
      </c>
      <c r="E5" s="39" t="s">
        <v>26</v>
      </c>
      <c r="F5" s="43"/>
      <c r="G5" s="39" t="s">
        <v>27</v>
      </c>
      <c r="H5" s="42" t="s">
        <v>28</v>
      </c>
      <c r="I5" s="39" t="s">
        <v>29</v>
      </c>
      <c r="J5" s="39" t="s">
        <v>30</v>
      </c>
      <c r="K5" s="185" t="s">
        <v>156</v>
      </c>
      <c r="L5" s="39" t="s">
        <v>31</v>
      </c>
      <c r="M5" s="39" t="s">
        <v>32</v>
      </c>
      <c r="N5" s="39" t="s">
        <v>33</v>
      </c>
      <c r="O5" s="39" t="s">
        <v>34</v>
      </c>
      <c r="P5" s="44" t="s">
        <v>163</v>
      </c>
      <c r="Q5" s="39" t="s">
        <v>35</v>
      </c>
      <c r="R5" s="39" t="s">
        <v>23</v>
      </c>
      <c r="S5" s="36"/>
    </row>
    <row r="6" spans="1:19" s="37" customFormat="1" ht="17.25" customHeight="1">
      <c r="A6" s="38" t="s">
        <v>36</v>
      </c>
      <c r="B6" s="39" t="s">
        <v>37</v>
      </c>
      <c r="C6" s="39" t="s">
        <v>38</v>
      </c>
      <c r="D6" s="43"/>
      <c r="E6" s="39" t="s">
        <v>39</v>
      </c>
      <c r="F6" s="39" t="s">
        <v>40</v>
      </c>
      <c r="G6" s="39" t="s">
        <v>41</v>
      </c>
      <c r="H6" s="42" t="s">
        <v>42</v>
      </c>
      <c r="I6" s="39" t="s">
        <v>43</v>
      </c>
      <c r="J6" s="39" t="s">
        <v>34</v>
      </c>
      <c r="K6" s="185" t="s">
        <v>157</v>
      </c>
      <c r="L6" s="39" t="s">
        <v>44</v>
      </c>
      <c r="M6" s="39" t="s">
        <v>44</v>
      </c>
      <c r="N6" s="40"/>
      <c r="O6" s="41"/>
      <c r="P6" s="41"/>
      <c r="Q6" s="41"/>
      <c r="R6" s="39" t="s">
        <v>36</v>
      </c>
      <c r="S6" s="36"/>
    </row>
    <row r="7" spans="1:19" s="37" customFormat="1" ht="17.25" customHeight="1">
      <c r="A7" s="45" t="s">
        <v>45</v>
      </c>
      <c r="B7" s="46"/>
      <c r="C7" s="47" t="s">
        <v>46</v>
      </c>
      <c r="D7" s="47" t="s">
        <v>47</v>
      </c>
      <c r="E7" s="47" t="s">
        <v>48</v>
      </c>
      <c r="F7" s="47" t="s">
        <v>49</v>
      </c>
      <c r="G7" s="47" t="s">
        <v>50</v>
      </c>
      <c r="H7" s="48" t="s">
        <v>51</v>
      </c>
      <c r="I7" s="47" t="s">
        <v>52</v>
      </c>
      <c r="J7" s="47" t="s">
        <v>53</v>
      </c>
      <c r="K7" s="47" t="s">
        <v>158</v>
      </c>
      <c r="L7" s="47" t="s">
        <v>159</v>
      </c>
      <c r="M7" s="47" t="s">
        <v>160</v>
      </c>
      <c r="N7" s="47" t="s">
        <v>161</v>
      </c>
      <c r="O7" s="47" t="s">
        <v>162</v>
      </c>
      <c r="P7" s="47" t="s">
        <v>150</v>
      </c>
      <c r="Q7" s="49"/>
      <c r="R7" s="46" t="s">
        <v>45</v>
      </c>
      <c r="S7" s="36"/>
    </row>
    <row r="8" spans="1:19" s="37" customFormat="1" ht="17.25" customHeight="1">
      <c r="A8" s="32"/>
      <c r="B8" s="32"/>
      <c r="C8" s="50" t="s">
        <v>57</v>
      </c>
      <c r="D8" s="50" t="s">
        <v>57</v>
      </c>
      <c r="E8" s="50" t="s">
        <v>58</v>
      </c>
      <c r="F8" s="50" t="s">
        <v>57</v>
      </c>
      <c r="G8" s="50" t="s">
        <v>58</v>
      </c>
      <c r="H8" s="51" t="s">
        <v>57</v>
      </c>
      <c r="I8" s="50" t="s">
        <v>57</v>
      </c>
      <c r="J8" s="50" t="s">
        <v>58</v>
      </c>
      <c r="K8" s="50" t="s">
        <v>57</v>
      </c>
      <c r="L8" s="50" t="s">
        <v>57</v>
      </c>
      <c r="M8" s="50" t="s">
        <v>57</v>
      </c>
      <c r="N8" s="50" t="s">
        <v>57</v>
      </c>
      <c r="O8" s="50" t="s">
        <v>58</v>
      </c>
      <c r="P8" s="50" t="s">
        <v>57</v>
      </c>
      <c r="Q8" s="50" t="s">
        <v>57</v>
      </c>
      <c r="R8" s="32"/>
      <c r="S8" s="36"/>
    </row>
    <row r="9" spans="1:19" s="37" customFormat="1" ht="17.25" hidden="1" customHeight="1">
      <c r="A9" s="40"/>
      <c r="B9" s="39" t="s">
        <v>151</v>
      </c>
      <c r="C9" s="43">
        <v>96141813</v>
      </c>
      <c r="D9" s="43">
        <v>15107998</v>
      </c>
      <c r="E9" s="52">
        <v>15.709999999999999</v>
      </c>
      <c r="F9" s="43">
        <v>13226103</v>
      </c>
      <c r="G9" s="52">
        <v>13.76</v>
      </c>
      <c r="H9" s="176">
        <v>0</v>
      </c>
      <c r="I9" s="177">
        <v>0</v>
      </c>
      <c r="J9" s="177">
        <v>0</v>
      </c>
      <c r="K9" s="177">
        <v>0</v>
      </c>
      <c r="L9" s="43">
        <v>9781</v>
      </c>
      <c r="M9" s="43">
        <v>57696</v>
      </c>
      <c r="N9" s="43">
        <v>264490</v>
      </c>
      <c r="O9" s="52">
        <v>21.81405724223978</v>
      </c>
      <c r="P9" s="43">
        <v>1831798</v>
      </c>
      <c r="Q9" s="43">
        <v>17380</v>
      </c>
      <c r="R9" s="40"/>
      <c r="S9" s="36"/>
    </row>
    <row r="10" spans="1:19" s="37" customFormat="1" ht="17.25" hidden="1" customHeight="1">
      <c r="A10" s="53"/>
      <c r="B10" s="39" t="s">
        <v>153</v>
      </c>
      <c r="C10" s="43">
        <v>95758261</v>
      </c>
      <c r="D10" s="43">
        <v>15060047</v>
      </c>
      <c r="E10" s="52">
        <f t="shared" ref="E10:E11" si="0">D10/C10*100</f>
        <v>15.727151728455052</v>
      </c>
      <c r="F10" s="43">
        <v>12646247</v>
      </c>
      <c r="G10" s="52">
        <v>13.21</v>
      </c>
      <c r="H10" s="177">
        <v>0</v>
      </c>
      <c r="I10" s="177">
        <v>0</v>
      </c>
      <c r="J10" s="177">
        <v>0</v>
      </c>
      <c r="K10" s="177">
        <v>28707</v>
      </c>
      <c r="L10" s="43">
        <v>0</v>
      </c>
      <c r="M10" s="43">
        <v>63795</v>
      </c>
      <c r="N10" s="43">
        <v>431022</v>
      </c>
      <c r="O10" s="52">
        <v>14.8008686331556</v>
      </c>
      <c r="P10" s="43">
        <v>2321298</v>
      </c>
      <c r="Q10" s="43">
        <v>12745</v>
      </c>
      <c r="R10" s="40"/>
      <c r="S10" s="36"/>
    </row>
    <row r="11" spans="1:19" s="37" customFormat="1" ht="17.25" customHeight="1">
      <c r="A11" s="53"/>
      <c r="B11" s="39" t="s">
        <v>165</v>
      </c>
      <c r="C11" s="43">
        <v>97219363</v>
      </c>
      <c r="D11" s="43">
        <v>14728704</v>
      </c>
      <c r="E11" s="52">
        <f t="shared" si="0"/>
        <v>15.149969661907784</v>
      </c>
      <c r="F11" s="43">
        <v>12411606</v>
      </c>
      <c r="G11" s="52">
        <f>F11/C11*100</f>
        <v>12.766598769012713</v>
      </c>
      <c r="H11" s="176">
        <v>0</v>
      </c>
      <c r="I11" s="177">
        <v>0</v>
      </c>
      <c r="J11" s="177">
        <v>0</v>
      </c>
      <c r="K11" s="177">
        <v>64987</v>
      </c>
      <c r="L11" s="43">
        <v>0</v>
      </c>
      <c r="M11" s="43">
        <v>69809</v>
      </c>
      <c r="N11" s="43">
        <v>460539</v>
      </c>
      <c r="O11" s="52">
        <f>M11/N11*100</f>
        <v>15.158108216676547</v>
      </c>
      <c r="P11" s="43">
        <v>2197362</v>
      </c>
      <c r="Q11" s="43">
        <v>26137</v>
      </c>
      <c r="R11" s="40"/>
      <c r="S11" s="36"/>
    </row>
    <row r="12" spans="1:19" s="37" customFormat="1" ht="17.25" customHeight="1">
      <c r="A12" s="53"/>
      <c r="B12" s="39" t="s">
        <v>166</v>
      </c>
      <c r="C12" s="43">
        <v>95287702</v>
      </c>
      <c r="D12" s="54">
        <v>13983180</v>
      </c>
      <c r="E12" s="52">
        <f>D12/C12*100</f>
        <v>14.67469537674442</v>
      </c>
      <c r="F12" s="43">
        <v>11343420</v>
      </c>
      <c r="G12" s="52">
        <f t="shared" ref="G12:G14" si="1">F12/C12*100</f>
        <v>11.904390348294895</v>
      </c>
      <c r="H12" s="176">
        <v>0</v>
      </c>
      <c r="I12" s="177">
        <v>0</v>
      </c>
      <c r="J12" s="177">
        <v>0</v>
      </c>
      <c r="K12" s="177">
        <v>60384</v>
      </c>
      <c r="L12" s="43">
        <v>0</v>
      </c>
      <c r="M12" s="43">
        <v>67060</v>
      </c>
      <c r="N12" s="43">
        <v>454723</v>
      </c>
      <c r="O12" s="52">
        <f t="shared" ref="O12:O14" si="2">M12/N12*100</f>
        <v>14.747439650072684</v>
      </c>
      <c r="P12" s="43">
        <v>2603801</v>
      </c>
      <c r="Q12" s="43">
        <v>91485</v>
      </c>
      <c r="R12" s="40"/>
      <c r="S12" s="36"/>
    </row>
    <row r="13" spans="1:19" s="37" customFormat="1" ht="17.25" customHeight="1">
      <c r="A13" s="53"/>
      <c r="B13" s="39" t="s">
        <v>167</v>
      </c>
      <c r="C13" s="43">
        <v>95544817</v>
      </c>
      <c r="D13" s="54">
        <v>14373072</v>
      </c>
      <c r="E13" s="52">
        <f t="shared" ref="E13:E54" si="3">D13/C13*100</f>
        <v>15.043277543772993</v>
      </c>
      <c r="F13" s="43">
        <v>11946011</v>
      </c>
      <c r="G13" s="52">
        <f t="shared" si="1"/>
        <v>12.503044513654778</v>
      </c>
      <c r="H13" s="176">
        <v>0</v>
      </c>
      <c r="I13" s="177">
        <v>0</v>
      </c>
      <c r="J13" s="177">
        <v>0</v>
      </c>
      <c r="K13" s="177">
        <v>43404</v>
      </c>
      <c r="L13" s="43">
        <v>0</v>
      </c>
      <c r="M13" s="43">
        <v>186024</v>
      </c>
      <c r="N13" s="43">
        <v>401595</v>
      </c>
      <c r="O13" s="52">
        <f t="shared" si="2"/>
        <v>46.321293840809766</v>
      </c>
      <c r="P13" s="43">
        <v>2219155</v>
      </c>
      <c r="Q13" s="43">
        <v>21522</v>
      </c>
      <c r="R13" s="40"/>
      <c r="S13" s="36"/>
    </row>
    <row r="14" spans="1:19" s="37" customFormat="1" ht="17.25" customHeight="1">
      <c r="A14" s="53"/>
      <c r="B14" s="39" t="s">
        <v>168</v>
      </c>
      <c r="C14" s="43">
        <v>96369215</v>
      </c>
      <c r="D14" s="43">
        <v>14224057</v>
      </c>
      <c r="E14" s="52">
        <f t="shared" si="3"/>
        <v>14.759959391596164</v>
      </c>
      <c r="F14" s="43">
        <v>12125562</v>
      </c>
      <c r="G14" s="52">
        <f t="shared" si="1"/>
        <v>12.58240196311654</v>
      </c>
      <c r="H14" s="176">
        <v>0</v>
      </c>
      <c r="I14" s="177">
        <v>0</v>
      </c>
      <c r="J14" s="177">
        <v>0</v>
      </c>
      <c r="K14" s="43">
        <v>21165</v>
      </c>
      <c r="L14" s="43">
        <v>0</v>
      </c>
      <c r="M14" s="43">
        <v>328716</v>
      </c>
      <c r="N14" s="43">
        <v>632937</v>
      </c>
      <c r="O14" s="52">
        <f t="shared" si="2"/>
        <v>51.935026708819365</v>
      </c>
      <c r="P14" s="43">
        <v>1777370</v>
      </c>
      <c r="Q14" s="43">
        <v>28756</v>
      </c>
      <c r="R14" s="40"/>
      <c r="S14" s="36"/>
    </row>
    <row r="15" spans="1:19" s="37" customFormat="1" ht="17.25" customHeight="1">
      <c r="A15" s="53"/>
      <c r="B15" s="39" t="s">
        <v>169</v>
      </c>
      <c r="C15" s="43">
        <f>SUM(C16:C55)</f>
        <v>95060491</v>
      </c>
      <c r="D15" s="203">
        <f t="shared" ref="D15:Q15" si="4">SUM(D16:D55)</f>
        <v>13117692</v>
      </c>
      <c r="E15" s="52">
        <f>D15/C15*100</f>
        <v>13.799310167669972</v>
      </c>
      <c r="F15" s="43">
        <f t="shared" si="4"/>
        <v>10884884</v>
      </c>
      <c r="G15" s="52">
        <f>ROUND(F15/C15,4)*100</f>
        <v>11.450000000000001</v>
      </c>
      <c r="H15" s="176">
        <f t="shared" si="4"/>
        <v>0</v>
      </c>
      <c r="I15" s="177">
        <f t="shared" si="4"/>
        <v>0</v>
      </c>
      <c r="J15" s="177">
        <f t="shared" si="4"/>
        <v>0</v>
      </c>
      <c r="K15" s="43">
        <f t="shared" si="4"/>
        <v>18196</v>
      </c>
      <c r="L15" s="43">
        <f t="shared" si="4"/>
        <v>0</v>
      </c>
      <c r="M15" s="43">
        <f t="shared" si="4"/>
        <v>348148</v>
      </c>
      <c r="N15" s="43">
        <f t="shared" si="4"/>
        <v>697561.44099999999</v>
      </c>
      <c r="O15" s="52">
        <f>M15/N15*100</f>
        <v>49.909295373452274</v>
      </c>
      <c r="P15" s="43">
        <f t="shared" si="4"/>
        <v>1886954</v>
      </c>
      <c r="Q15" s="43">
        <f t="shared" si="4"/>
        <v>20490</v>
      </c>
      <c r="R15" s="40"/>
      <c r="S15" s="36"/>
    </row>
    <row r="16" spans="1:19" s="37" customFormat="1" ht="17.25" customHeight="1">
      <c r="A16" s="31">
        <v>1</v>
      </c>
      <c r="B16" s="34" t="s">
        <v>59</v>
      </c>
      <c r="C16" s="69">
        <v>17848158</v>
      </c>
      <c r="D16" s="200">
        <v>2901920</v>
      </c>
      <c r="E16" s="189">
        <f t="shared" si="3"/>
        <v>16.258932714513172</v>
      </c>
      <c r="F16" s="64">
        <v>2510870</v>
      </c>
      <c r="G16" s="189">
        <f>ROUND(F16/C16,4)*100</f>
        <v>14.069999999999999</v>
      </c>
      <c r="H16" s="181">
        <v>0</v>
      </c>
      <c r="I16" s="50">
        <v>0</v>
      </c>
      <c r="J16" s="50">
        <v>0</v>
      </c>
      <c r="K16" s="50">
        <v>4567</v>
      </c>
      <c r="L16" s="33">
        <v>0</v>
      </c>
      <c r="M16" s="33">
        <v>0</v>
      </c>
      <c r="N16" s="69">
        <v>0</v>
      </c>
      <c r="O16" s="69">
        <v>0</v>
      </c>
      <c r="P16" s="65">
        <v>386483</v>
      </c>
      <c r="Q16" s="33">
        <v>0</v>
      </c>
      <c r="R16" s="34">
        <v>1</v>
      </c>
      <c r="S16" s="36"/>
    </row>
    <row r="17" spans="1:19" s="37" customFormat="1" ht="17.25" customHeight="1">
      <c r="A17" s="38">
        <v>2</v>
      </c>
      <c r="B17" s="39" t="s">
        <v>60</v>
      </c>
      <c r="C17" s="43">
        <v>12897685</v>
      </c>
      <c r="D17" s="57">
        <v>1901939</v>
      </c>
      <c r="E17" s="52">
        <f t="shared" si="3"/>
        <v>14.746359521107857</v>
      </c>
      <c r="F17" s="58">
        <v>1676342</v>
      </c>
      <c r="G17" s="52">
        <f t="shared" ref="G17:G32" si="5">ROUND(F17/C17,4)*100</f>
        <v>13</v>
      </c>
      <c r="H17" s="179">
        <v>0</v>
      </c>
      <c r="I17" s="177">
        <v>0</v>
      </c>
      <c r="J17" s="177">
        <v>0</v>
      </c>
      <c r="K17" s="177">
        <v>3538</v>
      </c>
      <c r="L17" s="41">
        <v>0</v>
      </c>
      <c r="M17" s="41">
        <v>0</v>
      </c>
      <c r="N17" s="43">
        <v>0</v>
      </c>
      <c r="O17" s="43">
        <v>0</v>
      </c>
      <c r="P17" s="59">
        <v>222059</v>
      </c>
      <c r="Q17" s="41">
        <v>0</v>
      </c>
      <c r="R17" s="39">
        <v>2</v>
      </c>
      <c r="S17" s="36"/>
    </row>
    <row r="18" spans="1:19" s="37" customFormat="1" ht="17.25" customHeight="1">
      <c r="A18" s="38">
        <v>3</v>
      </c>
      <c r="B18" s="39" t="s">
        <v>61</v>
      </c>
      <c r="C18" s="43">
        <v>14164613</v>
      </c>
      <c r="D18" s="57">
        <v>2022886</v>
      </c>
      <c r="E18" s="52">
        <f t="shared" si="3"/>
        <v>14.281265573581148</v>
      </c>
      <c r="F18" s="58">
        <v>1621821</v>
      </c>
      <c r="G18" s="52">
        <f t="shared" si="5"/>
        <v>11.450000000000001</v>
      </c>
      <c r="H18" s="179">
        <v>0</v>
      </c>
      <c r="I18" s="177">
        <v>0</v>
      </c>
      <c r="J18" s="177">
        <v>0</v>
      </c>
      <c r="K18" s="177">
        <v>3569</v>
      </c>
      <c r="L18" s="41">
        <v>0</v>
      </c>
      <c r="M18" s="41">
        <v>0</v>
      </c>
      <c r="N18" s="43">
        <v>0</v>
      </c>
      <c r="O18" s="43">
        <v>0</v>
      </c>
      <c r="P18" s="59">
        <v>397496</v>
      </c>
      <c r="Q18" s="41">
        <v>0</v>
      </c>
      <c r="R18" s="39">
        <v>3</v>
      </c>
      <c r="S18" s="36"/>
    </row>
    <row r="19" spans="1:19" s="37" customFormat="1" ht="17.25" customHeight="1">
      <c r="A19" s="38">
        <v>4</v>
      </c>
      <c r="B19" s="39" t="s">
        <v>62</v>
      </c>
      <c r="C19" s="43">
        <v>2802191</v>
      </c>
      <c r="D19" s="57">
        <v>398637</v>
      </c>
      <c r="E19" s="52">
        <f t="shared" si="3"/>
        <v>14.225903944449184</v>
      </c>
      <c r="F19" s="58">
        <v>319283</v>
      </c>
      <c r="G19" s="52">
        <f t="shared" si="5"/>
        <v>11.39</v>
      </c>
      <c r="H19" s="179">
        <v>0</v>
      </c>
      <c r="I19" s="177">
        <v>0</v>
      </c>
      <c r="J19" s="177">
        <v>0</v>
      </c>
      <c r="K19" s="177">
        <v>544</v>
      </c>
      <c r="L19" s="41">
        <v>0</v>
      </c>
      <c r="M19" s="41">
        <v>0</v>
      </c>
      <c r="N19" s="43">
        <v>0</v>
      </c>
      <c r="O19" s="43">
        <v>0</v>
      </c>
      <c r="P19" s="59">
        <v>81510</v>
      </c>
      <c r="Q19" s="41">
        <v>2700</v>
      </c>
      <c r="R19" s="39">
        <v>4</v>
      </c>
      <c r="S19" s="36"/>
    </row>
    <row r="20" spans="1:19" s="37" customFormat="1" ht="17.25" customHeight="1">
      <c r="A20" s="38">
        <v>5</v>
      </c>
      <c r="B20" s="39" t="s">
        <v>63</v>
      </c>
      <c r="C20" s="43">
        <v>4988619</v>
      </c>
      <c r="D20" s="57">
        <v>821993</v>
      </c>
      <c r="E20" s="52">
        <f t="shared" si="3"/>
        <v>16.477365779988411</v>
      </c>
      <c r="F20" s="58">
        <v>652085</v>
      </c>
      <c r="G20" s="52">
        <f t="shared" si="5"/>
        <v>13.07</v>
      </c>
      <c r="H20" s="179">
        <v>0</v>
      </c>
      <c r="I20" s="177">
        <v>0</v>
      </c>
      <c r="J20" s="177">
        <v>0</v>
      </c>
      <c r="K20" s="177">
        <v>1322</v>
      </c>
      <c r="L20" s="41">
        <v>0</v>
      </c>
      <c r="M20" s="41">
        <v>27408</v>
      </c>
      <c r="N20" s="43">
        <v>66919.983999999997</v>
      </c>
      <c r="O20" s="52">
        <f>M20/N20*100</f>
        <v>40.956375602241629</v>
      </c>
      <c r="P20" s="59">
        <v>141178</v>
      </c>
      <c r="Q20" s="41">
        <v>0</v>
      </c>
      <c r="R20" s="39">
        <v>5</v>
      </c>
      <c r="S20" s="36"/>
    </row>
    <row r="21" spans="1:19" s="37" customFormat="1" ht="17.25" customHeight="1">
      <c r="A21" s="38">
        <v>6</v>
      </c>
      <c r="B21" s="39" t="s">
        <v>64</v>
      </c>
      <c r="C21" s="43">
        <v>4125826</v>
      </c>
      <c r="D21" s="57">
        <v>472636</v>
      </c>
      <c r="E21" s="52">
        <f t="shared" si="3"/>
        <v>11.455548537432263</v>
      </c>
      <c r="F21" s="58">
        <v>375017</v>
      </c>
      <c r="G21" s="52">
        <f t="shared" si="5"/>
        <v>9.09</v>
      </c>
      <c r="H21" s="179">
        <v>0</v>
      </c>
      <c r="I21" s="177">
        <v>0</v>
      </c>
      <c r="J21" s="177">
        <v>0</v>
      </c>
      <c r="K21" s="177">
        <v>819</v>
      </c>
      <c r="L21" s="60">
        <v>0</v>
      </c>
      <c r="M21" s="60">
        <v>0</v>
      </c>
      <c r="N21" s="43">
        <v>0</v>
      </c>
      <c r="O21" s="43">
        <v>0</v>
      </c>
      <c r="P21" s="59">
        <v>96800</v>
      </c>
      <c r="Q21" s="41">
        <v>0</v>
      </c>
      <c r="R21" s="39">
        <v>6</v>
      </c>
      <c r="S21" s="36"/>
    </row>
    <row r="22" spans="1:19" s="37" customFormat="1" ht="17.25" customHeight="1">
      <c r="A22" s="38">
        <v>7</v>
      </c>
      <c r="B22" s="39" t="s">
        <v>65</v>
      </c>
      <c r="C22" s="43">
        <v>2705618</v>
      </c>
      <c r="D22" s="57">
        <v>324651</v>
      </c>
      <c r="E22" s="52">
        <f t="shared" si="3"/>
        <v>11.99914400332937</v>
      </c>
      <c r="F22" s="58">
        <v>268181</v>
      </c>
      <c r="G22" s="52">
        <f t="shared" si="5"/>
        <v>9.91</v>
      </c>
      <c r="H22" s="179">
        <v>0</v>
      </c>
      <c r="I22" s="177">
        <v>0</v>
      </c>
      <c r="J22" s="177">
        <v>0</v>
      </c>
      <c r="K22" s="177">
        <v>498</v>
      </c>
      <c r="L22" s="41">
        <v>0</v>
      </c>
      <c r="M22" s="41">
        <v>0</v>
      </c>
      <c r="N22" s="43">
        <v>0</v>
      </c>
      <c r="O22" s="43">
        <v>0</v>
      </c>
      <c r="P22" s="59">
        <v>55972</v>
      </c>
      <c r="Q22" s="41">
        <v>0</v>
      </c>
      <c r="R22" s="39">
        <v>7</v>
      </c>
      <c r="S22" s="36"/>
    </row>
    <row r="23" spans="1:19" s="37" customFormat="1" ht="17.25" customHeight="1">
      <c r="A23" s="45">
        <v>8</v>
      </c>
      <c r="B23" s="46" t="s">
        <v>66</v>
      </c>
      <c r="C23" s="55">
        <v>3848641</v>
      </c>
      <c r="D23" s="61">
        <v>602311</v>
      </c>
      <c r="E23" s="188">
        <f t="shared" si="3"/>
        <v>15.649965793120222</v>
      </c>
      <c r="F23" s="62">
        <v>414554</v>
      </c>
      <c r="G23" s="188">
        <f t="shared" si="5"/>
        <v>10.77</v>
      </c>
      <c r="H23" s="180">
        <v>0</v>
      </c>
      <c r="I23" s="47">
        <v>0</v>
      </c>
      <c r="J23" s="47">
        <v>0</v>
      </c>
      <c r="K23" s="47">
        <v>0</v>
      </c>
      <c r="L23" s="49">
        <v>0</v>
      </c>
      <c r="M23" s="49">
        <v>108329</v>
      </c>
      <c r="N23" s="55">
        <v>179999.80300000001</v>
      </c>
      <c r="O23" s="188">
        <f>M23/N23*100</f>
        <v>60.182843644556648</v>
      </c>
      <c r="P23" s="63">
        <v>79428</v>
      </c>
      <c r="Q23" s="49">
        <v>0</v>
      </c>
      <c r="R23" s="46">
        <v>8</v>
      </c>
      <c r="S23" s="36"/>
    </row>
    <row r="24" spans="1:19" s="37" customFormat="1" ht="17.25" customHeight="1">
      <c r="A24" s="38">
        <v>9</v>
      </c>
      <c r="B24" s="39" t="s">
        <v>67</v>
      </c>
      <c r="C24" s="43">
        <v>1272029</v>
      </c>
      <c r="D24" s="57">
        <v>24893</v>
      </c>
      <c r="E24" s="52">
        <f t="shared" si="3"/>
        <v>1.9569522392964314</v>
      </c>
      <c r="F24" s="58">
        <v>2700</v>
      </c>
      <c r="G24" s="52">
        <f t="shared" si="5"/>
        <v>0.21</v>
      </c>
      <c r="H24" s="179">
        <v>0</v>
      </c>
      <c r="I24" s="177">
        <v>0</v>
      </c>
      <c r="J24" s="177">
        <v>0</v>
      </c>
      <c r="K24" s="177">
        <v>0</v>
      </c>
      <c r="L24" s="41">
        <v>0</v>
      </c>
      <c r="M24" s="41">
        <v>0</v>
      </c>
      <c r="N24" s="43">
        <v>0</v>
      </c>
      <c r="O24" s="43">
        <v>0</v>
      </c>
      <c r="P24" s="59">
        <v>24281</v>
      </c>
      <c r="Q24" s="41">
        <v>2088</v>
      </c>
      <c r="R24" s="39">
        <v>9</v>
      </c>
      <c r="S24" s="36"/>
    </row>
    <row r="25" spans="1:19" s="37" customFormat="1" ht="17.25" customHeight="1">
      <c r="A25" s="38">
        <v>11</v>
      </c>
      <c r="B25" s="39" t="s">
        <v>68</v>
      </c>
      <c r="C25" s="43">
        <v>237639</v>
      </c>
      <c r="D25" s="57">
        <v>38684</v>
      </c>
      <c r="E25" s="52">
        <f t="shared" si="3"/>
        <v>16.278472809597751</v>
      </c>
      <c r="F25" s="58">
        <v>33196</v>
      </c>
      <c r="G25" s="52">
        <f t="shared" si="5"/>
        <v>13.969999999999999</v>
      </c>
      <c r="H25" s="179">
        <v>0</v>
      </c>
      <c r="I25" s="177">
        <v>0</v>
      </c>
      <c r="J25" s="177">
        <v>0</v>
      </c>
      <c r="K25" s="177">
        <v>0</v>
      </c>
      <c r="L25" s="41">
        <v>0</v>
      </c>
      <c r="M25" s="41">
        <v>0</v>
      </c>
      <c r="N25" s="43">
        <v>0</v>
      </c>
      <c r="O25" s="43">
        <v>0</v>
      </c>
      <c r="P25" s="59">
        <v>5488</v>
      </c>
      <c r="Q25" s="41">
        <v>0</v>
      </c>
      <c r="R25" s="39">
        <v>11</v>
      </c>
      <c r="S25" s="36"/>
    </row>
    <row r="26" spans="1:19" s="37" customFormat="1" ht="17.25" customHeight="1">
      <c r="A26" s="38">
        <v>12</v>
      </c>
      <c r="B26" s="39" t="s">
        <v>69</v>
      </c>
      <c r="C26" s="43">
        <v>269911</v>
      </c>
      <c r="D26" s="57">
        <v>19581</v>
      </c>
      <c r="E26" s="52">
        <f t="shared" si="3"/>
        <v>7.2546135578023865</v>
      </c>
      <c r="F26" s="58">
        <v>17691</v>
      </c>
      <c r="G26" s="52">
        <f t="shared" si="5"/>
        <v>6.5500000000000007</v>
      </c>
      <c r="H26" s="179">
        <v>0</v>
      </c>
      <c r="I26" s="177">
        <v>0</v>
      </c>
      <c r="J26" s="177">
        <v>0</v>
      </c>
      <c r="K26" s="177">
        <v>0</v>
      </c>
      <c r="L26" s="41">
        <v>0</v>
      </c>
      <c r="M26" s="41">
        <v>0</v>
      </c>
      <c r="N26" s="43">
        <v>0</v>
      </c>
      <c r="O26" s="43">
        <v>0</v>
      </c>
      <c r="P26" s="59">
        <v>1890</v>
      </c>
      <c r="Q26" s="41">
        <v>0</v>
      </c>
      <c r="R26" s="39">
        <v>12</v>
      </c>
      <c r="S26" s="36"/>
    </row>
    <row r="27" spans="1:19" s="37" customFormat="1" ht="17.25" customHeight="1">
      <c r="A27" s="31">
        <v>15</v>
      </c>
      <c r="B27" s="34" t="s">
        <v>70</v>
      </c>
      <c r="C27" s="69">
        <v>1055627</v>
      </c>
      <c r="D27" s="200">
        <v>158421</v>
      </c>
      <c r="E27" s="189">
        <f t="shared" si="3"/>
        <v>15.007289506615502</v>
      </c>
      <c r="F27" s="64">
        <v>137771</v>
      </c>
      <c r="G27" s="189">
        <f t="shared" si="5"/>
        <v>13.05</v>
      </c>
      <c r="H27" s="181">
        <v>0</v>
      </c>
      <c r="I27" s="50">
        <v>0</v>
      </c>
      <c r="J27" s="50">
        <v>0</v>
      </c>
      <c r="K27" s="50">
        <v>330</v>
      </c>
      <c r="L27" s="33">
        <v>0</v>
      </c>
      <c r="M27" s="33">
        <v>0</v>
      </c>
      <c r="N27" s="195">
        <v>0</v>
      </c>
      <c r="O27" s="69">
        <v>0</v>
      </c>
      <c r="P27" s="65">
        <v>24100</v>
      </c>
      <c r="Q27" s="33">
        <v>3780</v>
      </c>
      <c r="R27" s="34">
        <v>15</v>
      </c>
      <c r="S27" s="36"/>
    </row>
    <row r="28" spans="1:19" s="37" customFormat="1" ht="17.25" customHeight="1">
      <c r="A28" s="45">
        <v>17</v>
      </c>
      <c r="B28" s="46" t="s">
        <v>71</v>
      </c>
      <c r="C28" s="55">
        <v>864060</v>
      </c>
      <c r="D28" s="61">
        <v>173894</v>
      </c>
      <c r="E28" s="188">
        <f t="shared" si="3"/>
        <v>20.125222785454714</v>
      </c>
      <c r="F28" s="66">
        <v>119883</v>
      </c>
      <c r="G28" s="188">
        <f t="shared" si="5"/>
        <v>13.87</v>
      </c>
      <c r="H28" s="180">
        <v>0</v>
      </c>
      <c r="I28" s="47">
        <v>0</v>
      </c>
      <c r="J28" s="47">
        <v>0</v>
      </c>
      <c r="K28" s="47">
        <v>55</v>
      </c>
      <c r="L28" s="49">
        <v>0</v>
      </c>
      <c r="M28" s="49">
        <v>22634</v>
      </c>
      <c r="N28" s="68">
        <v>76293.271000000008</v>
      </c>
      <c r="O28" s="188">
        <f>M28/N28*100</f>
        <v>29.667098688166089</v>
      </c>
      <c r="P28" s="63">
        <v>32013</v>
      </c>
      <c r="Q28" s="55">
        <v>691</v>
      </c>
      <c r="R28" s="46">
        <v>17</v>
      </c>
      <c r="S28" s="36"/>
    </row>
    <row r="29" spans="1:19" s="37" customFormat="1" ht="17.25" customHeight="1">
      <c r="A29" s="38">
        <v>25</v>
      </c>
      <c r="B29" s="39" t="s">
        <v>72</v>
      </c>
      <c r="C29" s="43">
        <v>127194</v>
      </c>
      <c r="D29" s="57">
        <v>20716</v>
      </c>
      <c r="E29" s="52">
        <f t="shared" si="3"/>
        <v>16.286931773511331</v>
      </c>
      <c r="F29" s="201">
        <v>17782</v>
      </c>
      <c r="G29" s="52">
        <f t="shared" si="5"/>
        <v>13.98</v>
      </c>
      <c r="H29" s="179">
        <v>0</v>
      </c>
      <c r="I29" s="177">
        <v>0</v>
      </c>
      <c r="J29" s="177">
        <v>0</v>
      </c>
      <c r="K29" s="177">
        <v>0</v>
      </c>
      <c r="L29" s="41">
        <v>0</v>
      </c>
      <c r="M29" s="41">
        <v>0</v>
      </c>
      <c r="N29" s="43">
        <v>0</v>
      </c>
      <c r="O29" s="43">
        <v>0</v>
      </c>
      <c r="P29" s="59">
        <v>2934</v>
      </c>
      <c r="Q29" s="41">
        <v>0</v>
      </c>
      <c r="R29" s="39">
        <v>25</v>
      </c>
      <c r="S29" s="36"/>
    </row>
    <row r="30" spans="1:19" s="37" customFormat="1" ht="17.25" customHeight="1">
      <c r="A30" s="31">
        <v>26</v>
      </c>
      <c r="B30" s="34" t="s">
        <v>73</v>
      </c>
      <c r="C30" s="69">
        <v>1267306</v>
      </c>
      <c r="D30" s="200">
        <v>154079</v>
      </c>
      <c r="E30" s="189">
        <f t="shared" si="3"/>
        <v>12.157994990949305</v>
      </c>
      <c r="F30" s="64">
        <v>149114</v>
      </c>
      <c r="G30" s="189">
        <f t="shared" si="5"/>
        <v>11.77</v>
      </c>
      <c r="H30" s="181">
        <v>0</v>
      </c>
      <c r="I30" s="50">
        <v>0</v>
      </c>
      <c r="J30" s="50">
        <v>0</v>
      </c>
      <c r="K30" s="50">
        <v>145</v>
      </c>
      <c r="L30" s="33">
        <v>0</v>
      </c>
      <c r="M30" s="33">
        <v>0</v>
      </c>
      <c r="N30" s="69">
        <v>0</v>
      </c>
      <c r="O30" s="69">
        <v>0</v>
      </c>
      <c r="P30" s="65">
        <v>4820</v>
      </c>
      <c r="Q30" s="33">
        <v>0</v>
      </c>
      <c r="R30" s="34">
        <v>26</v>
      </c>
      <c r="S30" s="36"/>
    </row>
    <row r="31" spans="1:19" s="37" customFormat="1" ht="17.25" customHeight="1">
      <c r="A31" s="38">
        <v>27</v>
      </c>
      <c r="B31" s="39" t="s">
        <v>74</v>
      </c>
      <c r="C31" s="43">
        <v>841037</v>
      </c>
      <c r="D31" s="57">
        <v>108840</v>
      </c>
      <c r="E31" s="52">
        <f t="shared" si="3"/>
        <v>12.941166678754918</v>
      </c>
      <c r="F31" s="58">
        <v>104822</v>
      </c>
      <c r="G31" s="52">
        <f t="shared" si="5"/>
        <v>12.46</v>
      </c>
      <c r="H31" s="179">
        <v>0</v>
      </c>
      <c r="I31" s="177">
        <v>0</v>
      </c>
      <c r="J31" s="177">
        <v>0</v>
      </c>
      <c r="K31" s="177">
        <v>0</v>
      </c>
      <c r="L31" s="41">
        <v>0</v>
      </c>
      <c r="M31" s="41">
        <v>0</v>
      </c>
      <c r="N31" s="43">
        <v>0</v>
      </c>
      <c r="O31" s="43">
        <v>0</v>
      </c>
      <c r="P31" s="59">
        <v>4018</v>
      </c>
      <c r="Q31" s="41">
        <v>0</v>
      </c>
      <c r="R31" s="39">
        <v>27</v>
      </c>
      <c r="S31" s="36"/>
    </row>
    <row r="32" spans="1:19" s="37" customFormat="1" ht="17.25" customHeight="1">
      <c r="A32" s="45">
        <v>32</v>
      </c>
      <c r="B32" s="46" t="s">
        <v>75</v>
      </c>
      <c r="C32" s="55">
        <v>592846</v>
      </c>
      <c r="D32" s="61">
        <v>76023</v>
      </c>
      <c r="E32" s="188">
        <f t="shared" si="3"/>
        <v>12.823397644582235</v>
      </c>
      <c r="F32" s="66">
        <v>74107</v>
      </c>
      <c r="G32" s="188">
        <f t="shared" si="5"/>
        <v>12.5</v>
      </c>
      <c r="H32" s="180">
        <v>0</v>
      </c>
      <c r="I32" s="47">
        <v>0</v>
      </c>
      <c r="J32" s="47">
        <v>0</v>
      </c>
      <c r="K32" s="47">
        <v>0</v>
      </c>
      <c r="L32" s="49">
        <v>0</v>
      </c>
      <c r="M32" s="49">
        <v>0</v>
      </c>
      <c r="N32" s="55">
        <v>0</v>
      </c>
      <c r="O32" s="55">
        <v>0</v>
      </c>
      <c r="P32" s="63">
        <v>1916</v>
      </c>
      <c r="Q32" s="49">
        <v>0</v>
      </c>
      <c r="R32" s="46">
        <v>32</v>
      </c>
      <c r="S32" s="36"/>
    </row>
    <row r="33" spans="1:19" s="71" customFormat="1" ht="17.25" customHeight="1">
      <c r="A33" s="38">
        <v>34</v>
      </c>
      <c r="B33" s="39" t="s">
        <v>76</v>
      </c>
      <c r="C33" s="43">
        <v>1375369</v>
      </c>
      <c r="D33" s="54">
        <v>159712</v>
      </c>
      <c r="E33" s="52">
        <f t="shared" si="3"/>
        <v>11.612301862263873</v>
      </c>
      <c r="F33" s="58">
        <v>151817</v>
      </c>
      <c r="G33" s="202">
        <f t="shared" ref="G33:G50" si="6">ROUND(F33/C33,4)*100</f>
        <v>11.04</v>
      </c>
      <c r="H33" s="179">
        <v>0</v>
      </c>
      <c r="I33" s="178">
        <v>0</v>
      </c>
      <c r="J33" s="178">
        <v>0</v>
      </c>
      <c r="K33" s="178">
        <v>433</v>
      </c>
      <c r="L33" s="41">
        <v>0</v>
      </c>
      <c r="M33" s="41">
        <v>0</v>
      </c>
      <c r="N33" s="41">
        <v>0</v>
      </c>
      <c r="O33" s="41">
        <v>0</v>
      </c>
      <c r="P33" s="59">
        <v>10162</v>
      </c>
      <c r="Q33" s="41">
        <v>2700</v>
      </c>
      <c r="R33" s="39">
        <v>34</v>
      </c>
    </row>
    <row r="34" spans="1:19" s="72" customFormat="1" ht="17.25" customHeight="1">
      <c r="A34" s="38">
        <v>36</v>
      </c>
      <c r="B34" s="39" t="s">
        <v>144</v>
      </c>
      <c r="C34" s="43">
        <v>1539600</v>
      </c>
      <c r="D34" s="54">
        <v>199824</v>
      </c>
      <c r="E34" s="52">
        <f t="shared" si="3"/>
        <v>12.978955572876071</v>
      </c>
      <c r="F34" s="58">
        <v>182112</v>
      </c>
      <c r="G34" s="52">
        <f t="shared" si="6"/>
        <v>11.83</v>
      </c>
      <c r="H34" s="179">
        <v>0</v>
      </c>
      <c r="I34" s="178">
        <v>0</v>
      </c>
      <c r="J34" s="178">
        <v>0</v>
      </c>
      <c r="K34" s="178">
        <v>0</v>
      </c>
      <c r="L34" s="41">
        <v>0</v>
      </c>
      <c r="M34" s="41">
        <v>11408</v>
      </c>
      <c r="N34" s="41">
        <v>17112.241000000002</v>
      </c>
      <c r="O34" s="52">
        <f>M34/N34*100</f>
        <v>66.665727767625512</v>
      </c>
      <c r="P34" s="59">
        <v>6304</v>
      </c>
      <c r="Q34" s="41">
        <v>0</v>
      </c>
      <c r="R34" s="39">
        <v>36</v>
      </c>
      <c r="S34" s="37"/>
    </row>
    <row r="35" spans="1:19" s="72" customFormat="1" ht="17.25" customHeight="1">
      <c r="A35" s="38">
        <v>37</v>
      </c>
      <c r="B35" s="39" t="s">
        <v>77</v>
      </c>
      <c r="C35" s="43">
        <v>1248135</v>
      </c>
      <c r="D35" s="54">
        <v>200930</v>
      </c>
      <c r="E35" s="52">
        <f t="shared" si="3"/>
        <v>16.098418840910639</v>
      </c>
      <c r="F35" s="58">
        <v>160435</v>
      </c>
      <c r="G35" s="52">
        <f t="shared" si="6"/>
        <v>12.85</v>
      </c>
      <c r="H35" s="179">
        <v>0</v>
      </c>
      <c r="I35" s="178">
        <v>0</v>
      </c>
      <c r="J35" s="178">
        <v>0</v>
      </c>
      <c r="K35" s="178">
        <v>31</v>
      </c>
      <c r="L35" s="41">
        <v>0</v>
      </c>
      <c r="M35" s="41">
        <v>0</v>
      </c>
      <c r="N35" s="41">
        <v>0</v>
      </c>
      <c r="O35" s="41">
        <v>0</v>
      </c>
      <c r="P35" s="59">
        <v>40464</v>
      </c>
      <c r="Q35" s="43">
        <v>0</v>
      </c>
      <c r="R35" s="39">
        <v>37</v>
      </c>
      <c r="S35" s="37"/>
    </row>
    <row r="36" spans="1:19" s="72" customFormat="1" ht="17.25" customHeight="1">
      <c r="A36" s="31">
        <v>40</v>
      </c>
      <c r="B36" s="34" t="s">
        <v>78</v>
      </c>
      <c r="C36" s="69">
        <v>1061559</v>
      </c>
      <c r="D36" s="70">
        <v>113069</v>
      </c>
      <c r="E36" s="189">
        <f t="shared" si="3"/>
        <v>10.651221458251497</v>
      </c>
      <c r="F36" s="64">
        <v>107176</v>
      </c>
      <c r="G36" s="189">
        <f t="shared" si="6"/>
        <v>10.100000000000001</v>
      </c>
      <c r="H36" s="181">
        <v>0</v>
      </c>
      <c r="I36" s="182">
        <v>0</v>
      </c>
      <c r="J36" s="182">
        <v>0</v>
      </c>
      <c r="K36" s="182">
        <v>0</v>
      </c>
      <c r="L36" s="33">
        <v>0</v>
      </c>
      <c r="M36" s="33">
        <v>0</v>
      </c>
      <c r="N36" s="33">
        <v>0</v>
      </c>
      <c r="O36" s="33">
        <v>0</v>
      </c>
      <c r="P36" s="65">
        <v>8593</v>
      </c>
      <c r="Q36" s="33">
        <v>2700</v>
      </c>
      <c r="R36" s="34">
        <v>40</v>
      </c>
      <c r="S36" s="37"/>
    </row>
    <row r="37" spans="1:19" s="72" customFormat="1" ht="17.25" customHeight="1">
      <c r="A37" s="38">
        <v>41</v>
      </c>
      <c r="B37" s="39" t="s">
        <v>79</v>
      </c>
      <c r="C37" s="43">
        <v>1224367</v>
      </c>
      <c r="D37" s="54">
        <v>123636</v>
      </c>
      <c r="E37" s="52">
        <f t="shared" si="3"/>
        <v>10.097952656352222</v>
      </c>
      <c r="F37" s="58">
        <v>121499</v>
      </c>
      <c r="G37" s="52">
        <f t="shared" si="6"/>
        <v>9.92</v>
      </c>
      <c r="H37" s="179">
        <v>0</v>
      </c>
      <c r="I37" s="177">
        <v>0</v>
      </c>
      <c r="J37" s="178">
        <v>0</v>
      </c>
      <c r="K37" s="178">
        <v>0</v>
      </c>
      <c r="L37" s="41">
        <v>0</v>
      </c>
      <c r="M37" s="41">
        <v>0</v>
      </c>
      <c r="N37" s="43">
        <v>0</v>
      </c>
      <c r="O37" s="43">
        <v>0</v>
      </c>
      <c r="P37" s="59">
        <v>2137</v>
      </c>
      <c r="Q37" s="41">
        <v>0</v>
      </c>
      <c r="R37" s="39">
        <v>41</v>
      </c>
      <c r="S37" s="37"/>
    </row>
    <row r="38" spans="1:19" s="72" customFormat="1" ht="17.25" customHeight="1">
      <c r="A38" s="38">
        <v>44</v>
      </c>
      <c r="B38" s="39" t="s">
        <v>80</v>
      </c>
      <c r="C38" s="43">
        <v>747571</v>
      </c>
      <c r="D38" s="54">
        <v>21983</v>
      </c>
      <c r="E38" s="52">
        <f t="shared" si="3"/>
        <v>2.9405902583166013</v>
      </c>
      <c r="F38" s="58">
        <v>15628</v>
      </c>
      <c r="G38" s="52">
        <f t="shared" si="6"/>
        <v>2.09</v>
      </c>
      <c r="H38" s="179">
        <v>0</v>
      </c>
      <c r="I38" s="177">
        <v>0</v>
      </c>
      <c r="J38" s="177">
        <v>0</v>
      </c>
      <c r="K38" s="177">
        <v>0</v>
      </c>
      <c r="L38" s="41">
        <v>0</v>
      </c>
      <c r="M38" s="41">
        <v>0</v>
      </c>
      <c r="N38" s="43">
        <v>0</v>
      </c>
      <c r="O38" s="43">
        <v>0</v>
      </c>
      <c r="P38" s="59">
        <v>6355</v>
      </c>
      <c r="Q38" s="43">
        <v>0</v>
      </c>
      <c r="R38" s="39">
        <v>44</v>
      </c>
      <c r="S38" s="36"/>
    </row>
    <row r="39" spans="1:19" s="72" customFormat="1" ht="17.25" customHeight="1">
      <c r="A39" s="38">
        <v>45</v>
      </c>
      <c r="B39" s="39" t="s">
        <v>81</v>
      </c>
      <c r="C39" s="43">
        <v>405931</v>
      </c>
      <c r="D39" s="54">
        <v>15045</v>
      </c>
      <c r="E39" s="52">
        <f t="shared" si="3"/>
        <v>3.7062949121895103</v>
      </c>
      <c r="F39" s="58">
        <v>9632</v>
      </c>
      <c r="G39" s="52">
        <f t="shared" si="6"/>
        <v>2.37</v>
      </c>
      <c r="H39" s="179">
        <v>0</v>
      </c>
      <c r="I39" s="177">
        <v>0</v>
      </c>
      <c r="J39" s="177">
        <v>0</v>
      </c>
      <c r="K39" s="177">
        <v>4</v>
      </c>
      <c r="L39" s="41">
        <v>0</v>
      </c>
      <c r="M39" s="41">
        <v>0</v>
      </c>
      <c r="N39" s="43">
        <v>0</v>
      </c>
      <c r="O39" s="43">
        <v>0</v>
      </c>
      <c r="P39" s="59">
        <v>5409</v>
      </c>
      <c r="Q39" s="41">
        <v>0</v>
      </c>
      <c r="R39" s="39">
        <v>45</v>
      </c>
      <c r="S39" s="36"/>
    </row>
    <row r="40" spans="1:19" s="72" customFormat="1" ht="17.25" customHeight="1">
      <c r="A40" s="38">
        <v>47</v>
      </c>
      <c r="B40" s="39" t="s">
        <v>82</v>
      </c>
      <c r="C40" s="43">
        <v>1553086</v>
      </c>
      <c r="D40" s="54">
        <v>90224</v>
      </c>
      <c r="E40" s="52">
        <f t="shared" si="3"/>
        <v>5.8093370231912465</v>
      </c>
      <c r="F40" s="58">
        <v>84373</v>
      </c>
      <c r="G40" s="52">
        <f t="shared" si="6"/>
        <v>5.43</v>
      </c>
      <c r="H40" s="179">
        <v>0</v>
      </c>
      <c r="I40" s="177">
        <v>0</v>
      </c>
      <c r="J40" s="177">
        <v>0</v>
      </c>
      <c r="K40" s="177">
        <v>342</v>
      </c>
      <c r="L40" s="41">
        <v>0</v>
      </c>
      <c r="M40" s="41">
        <v>0</v>
      </c>
      <c r="N40" s="43">
        <v>0</v>
      </c>
      <c r="O40" s="43">
        <v>0</v>
      </c>
      <c r="P40" s="59">
        <v>5509</v>
      </c>
      <c r="Q40" s="41">
        <v>0</v>
      </c>
      <c r="R40" s="39">
        <v>47</v>
      </c>
      <c r="S40" s="36"/>
    </row>
    <row r="41" spans="1:19" s="72" customFormat="1" ht="17.25" customHeight="1">
      <c r="A41" s="45">
        <v>50</v>
      </c>
      <c r="B41" s="46" t="s">
        <v>83</v>
      </c>
      <c r="C41" s="55">
        <v>633492</v>
      </c>
      <c r="D41" s="73">
        <v>177854</v>
      </c>
      <c r="E41" s="188">
        <f t="shared" si="3"/>
        <v>28.075176955667946</v>
      </c>
      <c r="F41" s="62">
        <v>32601</v>
      </c>
      <c r="G41" s="188">
        <f t="shared" si="6"/>
        <v>5.1499999999999995</v>
      </c>
      <c r="H41" s="180">
        <v>0</v>
      </c>
      <c r="I41" s="47">
        <v>0</v>
      </c>
      <c r="J41" s="47">
        <v>0</v>
      </c>
      <c r="K41" s="47">
        <v>85</v>
      </c>
      <c r="L41" s="49">
        <v>0</v>
      </c>
      <c r="M41" s="49">
        <v>135192</v>
      </c>
      <c r="N41" s="55">
        <v>251061.36799999999</v>
      </c>
      <c r="O41" s="188">
        <f>M41/N41*100</f>
        <v>53.848189021259543</v>
      </c>
      <c r="P41" s="63">
        <v>9976</v>
      </c>
      <c r="Q41" s="49">
        <v>0</v>
      </c>
      <c r="R41" s="46">
        <v>50</v>
      </c>
      <c r="S41" s="36"/>
    </row>
    <row r="42" spans="1:19" s="72" customFormat="1" ht="17.25" customHeight="1">
      <c r="A42" s="38">
        <v>53</v>
      </c>
      <c r="B42" s="39" t="s">
        <v>84</v>
      </c>
      <c r="C42" s="43">
        <v>634796</v>
      </c>
      <c r="D42" s="54">
        <v>72052</v>
      </c>
      <c r="E42" s="52">
        <f t="shared" si="3"/>
        <v>11.350418087070492</v>
      </c>
      <c r="F42" s="58">
        <v>57878</v>
      </c>
      <c r="G42" s="52">
        <f t="shared" si="6"/>
        <v>9.120000000000001</v>
      </c>
      <c r="H42" s="179">
        <v>0</v>
      </c>
      <c r="I42" s="177">
        <v>0</v>
      </c>
      <c r="J42" s="177">
        <v>0</v>
      </c>
      <c r="K42" s="177">
        <v>313</v>
      </c>
      <c r="L42" s="41">
        <v>0</v>
      </c>
      <c r="M42" s="41">
        <v>0</v>
      </c>
      <c r="N42" s="67">
        <v>0</v>
      </c>
      <c r="O42" s="43">
        <v>0</v>
      </c>
      <c r="P42" s="59">
        <v>14514</v>
      </c>
      <c r="Q42" s="41">
        <v>653</v>
      </c>
      <c r="R42" s="39">
        <v>53</v>
      </c>
      <c r="S42" s="36"/>
    </row>
    <row r="43" spans="1:19" s="72" customFormat="1" ht="17.25" customHeight="1">
      <c r="A43" s="38">
        <v>54</v>
      </c>
      <c r="B43" s="39" t="s">
        <v>85</v>
      </c>
      <c r="C43" s="43">
        <v>674354</v>
      </c>
      <c r="D43" s="54">
        <v>73089</v>
      </c>
      <c r="E43" s="52">
        <f t="shared" si="3"/>
        <v>10.838372724118193</v>
      </c>
      <c r="F43" s="58">
        <v>68651</v>
      </c>
      <c r="G43" s="52">
        <f t="shared" si="6"/>
        <v>10.18</v>
      </c>
      <c r="H43" s="179">
        <v>0</v>
      </c>
      <c r="I43" s="177">
        <v>0</v>
      </c>
      <c r="J43" s="177">
        <v>0</v>
      </c>
      <c r="K43" s="177">
        <v>0</v>
      </c>
      <c r="L43" s="41">
        <v>0</v>
      </c>
      <c r="M43" s="41">
        <v>0</v>
      </c>
      <c r="N43" s="67">
        <v>0</v>
      </c>
      <c r="O43" s="43">
        <v>0</v>
      </c>
      <c r="P43" s="59">
        <v>4438</v>
      </c>
      <c r="Q43" s="41">
        <v>0</v>
      </c>
      <c r="R43" s="39">
        <v>54</v>
      </c>
      <c r="S43" s="36"/>
    </row>
    <row r="44" spans="1:19" s="72" customFormat="1" ht="17.25" customHeight="1">
      <c r="A44" s="38">
        <v>55</v>
      </c>
      <c r="B44" s="39" t="s">
        <v>86</v>
      </c>
      <c r="C44" s="43">
        <v>214161</v>
      </c>
      <c r="D44" s="54">
        <v>32265</v>
      </c>
      <c r="E44" s="52">
        <f t="shared" si="3"/>
        <v>15.065768277137295</v>
      </c>
      <c r="F44" s="58">
        <v>29338</v>
      </c>
      <c r="G44" s="52">
        <f t="shared" si="6"/>
        <v>13.700000000000001</v>
      </c>
      <c r="H44" s="179">
        <v>0</v>
      </c>
      <c r="I44" s="177">
        <v>0</v>
      </c>
      <c r="J44" s="177">
        <v>0</v>
      </c>
      <c r="K44" s="177">
        <v>0</v>
      </c>
      <c r="L44" s="41">
        <v>0</v>
      </c>
      <c r="M44" s="41">
        <v>2708</v>
      </c>
      <c r="N44" s="67">
        <v>5417.7280000000001</v>
      </c>
      <c r="O44" s="52">
        <f>M44/N44*100</f>
        <v>49.984052355526153</v>
      </c>
      <c r="P44" s="59">
        <v>219</v>
      </c>
      <c r="Q44" s="41">
        <v>0</v>
      </c>
      <c r="R44" s="39">
        <v>55</v>
      </c>
      <c r="S44" s="36"/>
    </row>
    <row r="45" spans="1:19" s="72" customFormat="1" ht="17.25" customHeight="1">
      <c r="A45" s="38">
        <v>56</v>
      </c>
      <c r="B45" s="39" t="s">
        <v>87</v>
      </c>
      <c r="C45" s="43">
        <v>217119</v>
      </c>
      <c r="D45" s="54">
        <v>48175</v>
      </c>
      <c r="E45" s="52">
        <f t="shared" si="3"/>
        <v>22.188293055881797</v>
      </c>
      <c r="F45" s="58">
        <v>29290</v>
      </c>
      <c r="G45" s="52">
        <f t="shared" si="6"/>
        <v>13.489999999999998</v>
      </c>
      <c r="H45" s="179">
        <v>0</v>
      </c>
      <c r="I45" s="177">
        <v>0</v>
      </c>
      <c r="J45" s="177">
        <v>0</v>
      </c>
      <c r="K45" s="177">
        <v>0</v>
      </c>
      <c r="L45" s="41">
        <v>0</v>
      </c>
      <c r="M45" s="41">
        <v>14113</v>
      </c>
      <c r="N45" s="67">
        <v>23720.627</v>
      </c>
      <c r="O45" s="52">
        <f>M45/N45*100</f>
        <v>59.496740958828788</v>
      </c>
      <c r="P45" s="59">
        <v>4772</v>
      </c>
      <c r="Q45" s="41">
        <v>0</v>
      </c>
      <c r="R45" s="39">
        <v>56</v>
      </c>
      <c r="S45" s="36"/>
    </row>
    <row r="46" spans="1:19" s="72" customFormat="1" ht="17.25" customHeight="1">
      <c r="A46" s="31">
        <v>58</v>
      </c>
      <c r="B46" s="34" t="s">
        <v>88</v>
      </c>
      <c r="C46" s="69">
        <v>976879</v>
      </c>
      <c r="D46" s="70">
        <v>118360</v>
      </c>
      <c r="E46" s="189">
        <f t="shared" si="3"/>
        <v>12.116137208395308</v>
      </c>
      <c r="F46" s="64">
        <v>116576</v>
      </c>
      <c r="G46" s="189">
        <f t="shared" si="6"/>
        <v>11.93</v>
      </c>
      <c r="H46" s="181">
        <v>0</v>
      </c>
      <c r="I46" s="50">
        <v>0</v>
      </c>
      <c r="J46" s="50">
        <v>0</v>
      </c>
      <c r="K46" s="50">
        <v>99</v>
      </c>
      <c r="L46" s="33">
        <v>0</v>
      </c>
      <c r="M46" s="33">
        <v>0</v>
      </c>
      <c r="N46" s="195">
        <v>0</v>
      </c>
      <c r="O46" s="69">
        <v>0</v>
      </c>
      <c r="P46" s="65">
        <v>1685</v>
      </c>
      <c r="Q46" s="69">
        <v>0</v>
      </c>
      <c r="R46" s="34">
        <v>58</v>
      </c>
      <c r="S46" s="36"/>
    </row>
    <row r="47" spans="1:19" s="72" customFormat="1" ht="17.25" customHeight="1">
      <c r="A47" s="38">
        <v>59</v>
      </c>
      <c r="B47" s="39" t="s">
        <v>89</v>
      </c>
      <c r="C47" s="43">
        <v>1276861</v>
      </c>
      <c r="D47" s="54">
        <v>96760</v>
      </c>
      <c r="E47" s="52">
        <f t="shared" si="3"/>
        <v>7.5779587598023586</v>
      </c>
      <c r="F47" s="58">
        <v>91854</v>
      </c>
      <c r="G47" s="52">
        <f t="shared" si="6"/>
        <v>7.19</v>
      </c>
      <c r="H47" s="179">
        <v>0</v>
      </c>
      <c r="I47" s="177">
        <v>0</v>
      </c>
      <c r="J47" s="177">
        <v>0</v>
      </c>
      <c r="K47" s="177">
        <v>374</v>
      </c>
      <c r="L47" s="41">
        <v>0</v>
      </c>
      <c r="M47" s="41">
        <v>0</v>
      </c>
      <c r="N47" s="67">
        <v>0</v>
      </c>
      <c r="O47" s="43">
        <v>0</v>
      </c>
      <c r="P47" s="59">
        <v>4532</v>
      </c>
      <c r="Q47" s="43">
        <v>0</v>
      </c>
      <c r="R47" s="39">
        <v>59</v>
      </c>
      <c r="S47" s="36"/>
    </row>
    <row r="48" spans="1:19" s="72" customFormat="1" ht="17.25" customHeight="1">
      <c r="A48" s="38">
        <v>60</v>
      </c>
      <c r="B48" s="39" t="s">
        <v>90</v>
      </c>
      <c r="C48" s="43">
        <v>562420</v>
      </c>
      <c r="D48" s="54">
        <v>55613</v>
      </c>
      <c r="E48" s="52">
        <f t="shared" si="3"/>
        <v>9.8881618719106719</v>
      </c>
      <c r="F48" s="58">
        <v>44636</v>
      </c>
      <c r="G48" s="52">
        <f t="shared" si="6"/>
        <v>7.9399999999999995</v>
      </c>
      <c r="H48" s="179">
        <v>0</v>
      </c>
      <c r="I48" s="177">
        <v>0</v>
      </c>
      <c r="J48" s="177">
        <v>0</v>
      </c>
      <c r="K48" s="177">
        <v>78</v>
      </c>
      <c r="L48" s="41">
        <v>0</v>
      </c>
      <c r="M48" s="41">
        <v>0</v>
      </c>
      <c r="N48" s="67">
        <v>0</v>
      </c>
      <c r="O48" s="43">
        <v>0</v>
      </c>
      <c r="P48" s="59">
        <v>10899</v>
      </c>
      <c r="Q48" s="41">
        <v>0</v>
      </c>
      <c r="R48" s="39">
        <v>60</v>
      </c>
      <c r="S48" s="36"/>
    </row>
    <row r="49" spans="1:19" s="72" customFormat="1" ht="17.25" customHeight="1">
      <c r="A49" s="38">
        <v>62</v>
      </c>
      <c r="B49" s="39" t="s">
        <v>91</v>
      </c>
      <c r="C49" s="43">
        <v>1455801</v>
      </c>
      <c r="D49" s="54">
        <v>227664</v>
      </c>
      <c r="E49" s="52">
        <f t="shared" si="3"/>
        <v>15.638401127626647</v>
      </c>
      <c r="F49" s="58">
        <v>185957</v>
      </c>
      <c r="G49" s="52">
        <f t="shared" si="6"/>
        <v>12.770000000000001</v>
      </c>
      <c r="H49" s="179">
        <v>0</v>
      </c>
      <c r="I49" s="177">
        <v>0</v>
      </c>
      <c r="J49" s="177">
        <v>0</v>
      </c>
      <c r="K49" s="177">
        <v>0</v>
      </c>
      <c r="L49" s="41">
        <v>0</v>
      </c>
      <c r="M49" s="41">
        <v>0</v>
      </c>
      <c r="N49" s="67">
        <v>0</v>
      </c>
      <c r="O49" s="43">
        <v>0</v>
      </c>
      <c r="P49" s="59">
        <v>43105</v>
      </c>
      <c r="Q49" s="41">
        <v>1398</v>
      </c>
      <c r="R49" s="39">
        <v>62</v>
      </c>
      <c r="S49" s="36"/>
    </row>
    <row r="50" spans="1:19" s="72" customFormat="1" ht="17.25" customHeight="1">
      <c r="A50" s="38">
        <v>63</v>
      </c>
      <c r="B50" s="39" t="s">
        <v>92</v>
      </c>
      <c r="C50" s="43">
        <v>1049228</v>
      </c>
      <c r="D50" s="54">
        <v>82619</v>
      </c>
      <c r="E50" s="52">
        <f t="shared" si="3"/>
        <v>7.874265650554503</v>
      </c>
      <c r="F50" s="58">
        <v>76925</v>
      </c>
      <c r="G50" s="52">
        <f t="shared" si="6"/>
        <v>7.33</v>
      </c>
      <c r="H50" s="179">
        <v>0</v>
      </c>
      <c r="I50" s="177">
        <v>0</v>
      </c>
      <c r="J50" s="177">
        <v>0</v>
      </c>
      <c r="K50" s="177">
        <v>80</v>
      </c>
      <c r="L50" s="41">
        <v>0</v>
      </c>
      <c r="M50" s="41">
        <v>0</v>
      </c>
      <c r="N50" s="67">
        <v>0</v>
      </c>
      <c r="O50" s="43">
        <v>0</v>
      </c>
      <c r="P50" s="59">
        <v>5614</v>
      </c>
      <c r="Q50" s="41">
        <v>0</v>
      </c>
      <c r="R50" s="39">
        <v>63</v>
      </c>
      <c r="S50" s="36"/>
    </row>
    <row r="51" spans="1:19" s="72" customFormat="1" ht="17.25" customHeight="1">
      <c r="A51" s="45">
        <v>67</v>
      </c>
      <c r="B51" s="46" t="s">
        <v>93</v>
      </c>
      <c r="C51" s="55">
        <v>182655</v>
      </c>
      <c r="D51" s="73">
        <v>15388</v>
      </c>
      <c r="E51" s="188">
        <f t="shared" si="3"/>
        <v>8.4246256603980179</v>
      </c>
      <c r="F51" s="62">
        <v>7071</v>
      </c>
      <c r="G51" s="188">
        <f>ROUND(F51/C51,4)*100</f>
        <v>3.8699999999999997</v>
      </c>
      <c r="H51" s="180">
        <v>0</v>
      </c>
      <c r="I51" s="47">
        <v>0</v>
      </c>
      <c r="J51" s="47">
        <v>0</v>
      </c>
      <c r="K51" s="47">
        <v>70</v>
      </c>
      <c r="L51" s="49">
        <v>0</v>
      </c>
      <c r="M51" s="49">
        <v>7828</v>
      </c>
      <c r="N51" s="68">
        <v>36875.822</v>
      </c>
      <c r="O51" s="188">
        <f>M51/N51*100</f>
        <v>21.228001371738912</v>
      </c>
      <c r="P51" s="63">
        <v>419</v>
      </c>
      <c r="Q51" s="49">
        <v>0</v>
      </c>
      <c r="R51" s="46">
        <v>67</v>
      </c>
      <c r="S51" s="36"/>
    </row>
    <row r="52" spans="1:19" s="72" customFormat="1" ht="17.25" customHeight="1">
      <c r="A52" s="34">
        <v>70</v>
      </c>
      <c r="B52" s="34" t="s">
        <v>142</v>
      </c>
      <c r="C52" s="69">
        <v>3399894</v>
      </c>
      <c r="D52" s="70">
        <v>426116</v>
      </c>
      <c r="E52" s="189">
        <f t="shared" si="3"/>
        <v>12.533214270797854</v>
      </c>
      <c r="F52" s="64">
        <v>368859</v>
      </c>
      <c r="G52" s="189">
        <f>ROUND(F52/C52,4)*100</f>
        <v>10.85</v>
      </c>
      <c r="H52" s="182">
        <v>0</v>
      </c>
      <c r="I52" s="50">
        <v>0</v>
      </c>
      <c r="J52" s="50">
        <v>0</v>
      </c>
      <c r="K52" s="50">
        <v>499</v>
      </c>
      <c r="L52" s="33">
        <v>0</v>
      </c>
      <c r="M52" s="33">
        <v>0</v>
      </c>
      <c r="N52" s="69">
        <v>0</v>
      </c>
      <c r="O52" s="69">
        <v>0</v>
      </c>
      <c r="P52" s="65">
        <v>56758</v>
      </c>
      <c r="Q52" s="33">
        <v>0</v>
      </c>
      <c r="R52" s="34">
        <v>70</v>
      </c>
      <c r="S52" s="36"/>
    </row>
    <row r="53" spans="1:19" s="37" customFormat="1" ht="17.25" customHeight="1">
      <c r="A53" s="39">
        <v>71</v>
      </c>
      <c r="B53" s="39" t="s">
        <v>143</v>
      </c>
      <c r="C53" s="43">
        <v>635597</v>
      </c>
      <c r="D53" s="54">
        <v>89663</v>
      </c>
      <c r="E53" s="52">
        <f t="shared" si="3"/>
        <v>14.106894777665721</v>
      </c>
      <c r="F53" s="58">
        <v>64488</v>
      </c>
      <c r="G53" s="52">
        <f>ROUND(F53/C53,4)*100</f>
        <v>10.15</v>
      </c>
      <c r="H53" s="178">
        <v>0</v>
      </c>
      <c r="I53" s="177">
        <v>0</v>
      </c>
      <c r="J53" s="199">
        <v>0</v>
      </c>
      <c r="K53" s="177">
        <v>0</v>
      </c>
      <c r="L53" s="41">
        <v>0</v>
      </c>
      <c r="M53" s="41">
        <v>0</v>
      </c>
      <c r="N53" s="43">
        <v>0</v>
      </c>
      <c r="O53" s="43">
        <v>0</v>
      </c>
      <c r="P53" s="59">
        <v>25175</v>
      </c>
      <c r="Q53" s="41">
        <v>0</v>
      </c>
      <c r="R53" s="39">
        <v>71</v>
      </c>
      <c r="S53" s="36"/>
    </row>
    <row r="54" spans="1:19" s="37" customFormat="1" ht="17.25" customHeight="1">
      <c r="A54" s="39">
        <v>72</v>
      </c>
      <c r="B54" s="39" t="s">
        <v>147</v>
      </c>
      <c r="C54" s="43">
        <v>2573164</v>
      </c>
      <c r="D54" s="54">
        <v>334689</v>
      </c>
      <c r="E54" s="52">
        <f t="shared" si="3"/>
        <v>13.006905117590639</v>
      </c>
      <c r="F54" s="58">
        <v>279129</v>
      </c>
      <c r="G54" s="52">
        <f>ROUND(F54/C54,4)*100</f>
        <v>10.85</v>
      </c>
      <c r="H54" s="178">
        <v>0</v>
      </c>
      <c r="I54" s="177">
        <v>0</v>
      </c>
      <c r="J54" s="177">
        <v>0</v>
      </c>
      <c r="K54" s="177">
        <v>0</v>
      </c>
      <c r="L54" s="41">
        <v>0</v>
      </c>
      <c r="M54" s="41">
        <v>18528</v>
      </c>
      <c r="N54" s="43">
        <v>40160.597000000002</v>
      </c>
      <c r="O54" s="52">
        <f>M54/N54*100</f>
        <v>46.134772349126187</v>
      </c>
      <c r="P54" s="59">
        <v>38112</v>
      </c>
      <c r="Q54" s="41">
        <v>1080</v>
      </c>
      <c r="R54" s="39">
        <v>72</v>
      </c>
      <c r="S54" s="36"/>
    </row>
    <row r="55" spans="1:19" s="72" customFormat="1" ht="17.25" customHeight="1">
      <c r="A55" s="46">
        <v>73</v>
      </c>
      <c r="B55" s="46" t="s">
        <v>146</v>
      </c>
      <c r="C55" s="55">
        <v>1509452</v>
      </c>
      <c r="D55" s="73">
        <v>120858</v>
      </c>
      <c r="E55" s="188">
        <f>D55/C55*100</f>
        <v>8.0067468193755076</v>
      </c>
      <c r="F55" s="66">
        <v>103740</v>
      </c>
      <c r="G55" s="188">
        <f>ROUND(F55/C55,4)*100</f>
        <v>6.87</v>
      </c>
      <c r="H55" s="183">
        <v>0</v>
      </c>
      <c r="I55" s="47">
        <v>0</v>
      </c>
      <c r="J55" s="47">
        <v>0</v>
      </c>
      <c r="K55" s="47">
        <v>401</v>
      </c>
      <c r="L55" s="49">
        <v>0</v>
      </c>
      <c r="M55" s="49">
        <v>0</v>
      </c>
      <c r="N55" s="55">
        <v>0</v>
      </c>
      <c r="O55" s="55">
        <v>0</v>
      </c>
      <c r="P55" s="63">
        <v>19417</v>
      </c>
      <c r="Q55" s="49">
        <v>2700</v>
      </c>
      <c r="R55" s="46">
        <v>73</v>
      </c>
      <c r="S55" s="36"/>
    </row>
    <row r="56" spans="1:19" ht="17.25" customHeight="1">
      <c r="A56" s="74" t="s">
        <v>152</v>
      </c>
      <c r="B56" s="1"/>
      <c r="C56" s="7"/>
      <c r="D56" s="7"/>
      <c r="E56" s="7"/>
      <c r="F56" s="7"/>
      <c r="G56" s="7"/>
      <c r="H56" s="8"/>
      <c r="I56" s="7"/>
      <c r="J56" s="7"/>
      <c r="K56" s="7"/>
      <c r="L56" s="2"/>
      <c r="M56" s="8"/>
      <c r="N56" s="7"/>
      <c r="O56" s="7"/>
      <c r="P56" s="7"/>
      <c r="Q56" s="8"/>
      <c r="R56" s="1"/>
      <c r="S56" s="8"/>
    </row>
    <row r="57" spans="1:19" ht="17.25" customHeight="1">
      <c r="A57" s="1"/>
      <c r="B57" s="1"/>
      <c r="C57" s="7"/>
      <c r="D57" s="7"/>
      <c r="E57" s="7"/>
      <c r="F57" s="7"/>
      <c r="G57" s="7"/>
      <c r="H57" s="8"/>
      <c r="I57" s="7"/>
      <c r="J57" s="7"/>
      <c r="K57" s="7"/>
      <c r="L57" s="2"/>
      <c r="M57" s="8"/>
      <c r="N57" s="7"/>
      <c r="O57" s="7"/>
      <c r="P57" s="7"/>
      <c r="Q57" s="7"/>
      <c r="R57" s="1"/>
      <c r="S57" s="8"/>
    </row>
    <row r="58" spans="1:19" ht="17.25" customHeight="1">
      <c r="A58" s="1"/>
      <c r="B58" s="1"/>
      <c r="C58" s="7"/>
      <c r="D58" s="7"/>
      <c r="E58" s="7"/>
      <c r="F58" s="7"/>
      <c r="G58" s="7"/>
      <c r="H58" s="8"/>
      <c r="I58" s="7"/>
      <c r="J58" s="7"/>
      <c r="K58" s="7"/>
      <c r="L58" s="2"/>
      <c r="M58" s="8"/>
      <c r="N58" s="7"/>
      <c r="O58" s="7"/>
      <c r="P58" s="7"/>
      <c r="Q58" s="8"/>
      <c r="R58" s="1"/>
      <c r="S58" s="8"/>
    </row>
    <row r="59" spans="1:19" ht="17.25" customHeight="1">
      <c r="A59" s="1"/>
      <c r="B59" s="1"/>
      <c r="C59" s="7"/>
      <c r="D59" s="7"/>
      <c r="E59" s="7"/>
      <c r="F59" s="7"/>
      <c r="G59" s="7"/>
      <c r="H59" s="8"/>
      <c r="I59" s="7"/>
      <c r="J59" s="7"/>
      <c r="K59" s="7"/>
      <c r="L59" s="2"/>
      <c r="M59" s="8"/>
      <c r="N59" s="7"/>
      <c r="O59" s="7"/>
      <c r="P59" s="7"/>
      <c r="Q59" s="8"/>
      <c r="R59" s="1"/>
      <c r="S59" s="8"/>
    </row>
    <row r="60" spans="1:19" ht="17.25" customHeight="1">
      <c r="A60" s="1"/>
      <c r="B60" s="1"/>
      <c r="C60" s="7"/>
      <c r="D60" s="7"/>
      <c r="E60" s="7"/>
      <c r="F60" s="7"/>
      <c r="G60" s="7"/>
      <c r="H60" s="8"/>
      <c r="I60" s="7"/>
      <c r="J60" s="7"/>
      <c r="K60" s="7"/>
      <c r="L60" s="2"/>
      <c r="M60" s="8"/>
      <c r="N60" s="7"/>
      <c r="O60" s="7"/>
      <c r="P60" s="7"/>
      <c r="Q60" s="8"/>
      <c r="R60" s="1"/>
      <c r="S60" s="8"/>
    </row>
    <row r="61" spans="1:19" ht="17.25" customHeight="1">
      <c r="A61" s="1"/>
      <c r="B61" s="1"/>
      <c r="C61" s="7"/>
      <c r="D61" s="7"/>
      <c r="E61" s="7"/>
      <c r="F61" s="7"/>
      <c r="G61" s="7"/>
      <c r="H61" s="8"/>
      <c r="I61" s="7"/>
      <c r="J61" s="7"/>
      <c r="K61" s="7"/>
      <c r="L61" s="2"/>
      <c r="M61" s="8"/>
      <c r="N61" s="7"/>
      <c r="O61" s="7"/>
      <c r="P61" s="7"/>
      <c r="Q61" s="8"/>
      <c r="R61" s="1"/>
      <c r="S61" s="8"/>
    </row>
    <row r="62" spans="1:19" ht="17.25" customHeight="1">
      <c r="A62" s="1"/>
      <c r="B62" s="1"/>
      <c r="C62" s="7"/>
      <c r="D62" s="7"/>
      <c r="E62" s="7"/>
      <c r="F62" s="7"/>
      <c r="G62" s="7"/>
      <c r="H62" s="7"/>
      <c r="I62" s="7"/>
      <c r="J62" s="7"/>
      <c r="K62" s="7"/>
      <c r="L62" s="2"/>
      <c r="M62" s="7"/>
      <c r="N62" s="7"/>
      <c r="O62" s="7"/>
      <c r="P62" s="7"/>
      <c r="Q62" s="8"/>
      <c r="R62" s="1"/>
      <c r="S62" s="8"/>
    </row>
    <row r="63" spans="1:19" ht="17.25" customHeight="1">
      <c r="A63" s="1"/>
      <c r="B63" s="1"/>
      <c r="C63" s="7"/>
      <c r="D63" s="7"/>
      <c r="E63" s="7"/>
      <c r="F63" s="7"/>
      <c r="G63" s="7"/>
      <c r="H63" s="8"/>
      <c r="I63" s="7"/>
      <c r="J63" s="7"/>
      <c r="K63" s="7"/>
      <c r="L63" s="2"/>
      <c r="M63" s="7"/>
      <c r="N63" s="7"/>
      <c r="O63" s="7"/>
      <c r="P63" s="7"/>
      <c r="Q63" s="7"/>
      <c r="R63" s="1"/>
      <c r="S63" s="8"/>
    </row>
    <row r="64" spans="1:19" ht="17.25" customHeight="1">
      <c r="A64" s="9" t="s">
        <v>24</v>
      </c>
      <c r="B64" s="9" t="s">
        <v>24</v>
      </c>
      <c r="C64" s="10"/>
      <c r="D64" s="21"/>
      <c r="E64" s="10"/>
      <c r="F64" s="10"/>
      <c r="G64" s="10"/>
      <c r="H64" s="10"/>
      <c r="I64" s="10"/>
      <c r="J64" s="11" t="s">
        <v>24</v>
      </c>
      <c r="K64" s="11"/>
      <c r="M64" s="10"/>
      <c r="N64" s="10"/>
      <c r="O64" s="10"/>
      <c r="P64" s="10"/>
      <c r="Q64" s="10"/>
      <c r="R64" s="9"/>
      <c r="S64" s="21"/>
    </row>
    <row r="65" spans="3:19" ht="17.25" customHeight="1">
      <c r="C65" s="21"/>
      <c r="D65" s="21"/>
      <c r="E65" s="10"/>
      <c r="S65" s="21"/>
    </row>
    <row r="66" spans="3:19" ht="17.25" customHeight="1">
      <c r="C66" s="21"/>
      <c r="D66" s="21"/>
      <c r="E66" s="10"/>
      <c r="S66" s="21"/>
    </row>
  </sheetData>
  <sheetProtection selectLockedCells="1"/>
  <phoneticPr fontId="2"/>
  <printOptions horizontalCentered="1"/>
  <pageMargins left="0.59055118110236227" right="0.59055118110236227" top="0.39370078740157483" bottom="0.39370078740157483" header="0.51181102362204722" footer="0.11811023622047245"/>
  <pageSetup paperSize="9" scale="90" firstPageNumber="179" pageOrder="overThenDown" orientation="portrait" useFirstPageNumber="1" r:id="rId1"/>
  <headerFooter alignWithMargins="0">
    <oddFooter xml:space="preserve">&amp;C- &amp;P -
</oddFooter>
  </headerFooter>
  <colBreaks count="1" manualBreakCount="1">
    <brk id="9" max="54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94"/>
  <sheetViews>
    <sheetView view="pageBreakPreview" zoomScale="80" zoomScaleNormal="100" zoomScaleSheetLayoutView="80" workbookViewId="0"/>
  </sheetViews>
  <sheetFormatPr defaultColWidth="13.25" defaultRowHeight="16.7" customHeight="1"/>
  <cols>
    <col min="1" max="1" width="3.25" style="23" customWidth="1"/>
    <col min="2" max="2" width="9.625" style="23" customWidth="1"/>
    <col min="3" max="7" width="10.875" style="24" customWidth="1"/>
    <col min="8" max="8" width="12.5" style="24" bestFit="1" customWidth="1"/>
    <col min="9" max="9" width="10.875" style="24" customWidth="1"/>
    <col min="10" max="10" width="11.25" style="24" customWidth="1"/>
    <col min="11" max="17" width="12.125" style="24" customWidth="1"/>
    <col min="18" max="18" width="3.25" style="23" customWidth="1"/>
    <col min="19" max="19" width="8.25" style="14" customWidth="1"/>
    <col min="20" max="16384" width="13.25" style="14"/>
  </cols>
  <sheetData>
    <row r="1" spans="1:19" ht="17.25" customHeight="1">
      <c r="A1" s="166" t="s">
        <v>171</v>
      </c>
      <c r="B1" s="29"/>
      <c r="C1" s="30"/>
      <c r="D1" s="30"/>
      <c r="E1" s="30"/>
    </row>
    <row r="2" spans="1:19" s="77" customFormat="1" ht="17.25" customHeight="1">
      <c r="A2" s="75"/>
      <c r="B2" s="75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5"/>
    </row>
    <row r="3" spans="1:19" s="77" customFormat="1" ht="17.25" customHeight="1">
      <c r="A3" s="78" t="s">
        <v>0</v>
      </c>
      <c r="B3" s="78"/>
      <c r="C3" s="79"/>
      <c r="D3" s="79"/>
      <c r="E3" s="78" t="s">
        <v>94</v>
      </c>
      <c r="F3" s="80" t="s">
        <v>95</v>
      </c>
      <c r="G3" s="81"/>
      <c r="H3" s="80" t="s">
        <v>96</v>
      </c>
      <c r="I3" s="81"/>
      <c r="J3" s="81"/>
      <c r="K3" s="81"/>
      <c r="L3" s="81"/>
      <c r="M3" s="78" t="s">
        <v>97</v>
      </c>
      <c r="N3" s="78" t="s">
        <v>98</v>
      </c>
      <c r="O3" s="78" t="s">
        <v>99</v>
      </c>
      <c r="P3" s="78" t="s">
        <v>100</v>
      </c>
      <c r="Q3" s="78" t="s">
        <v>101</v>
      </c>
      <c r="R3" s="82" t="s">
        <v>0</v>
      </c>
      <c r="S3" s="83"/>
    </row>
    <row r="4" spans="1:19" s="77" customFormat="1" ht="17.25" customHeight="1">
      <c r="A4" s="84" t="s">
        <v>11</v>
      </c>
      <c r="B4" s="84" t="s">
        <v>12</v>
      </c>
      <c r="C4" s="84" t="s">
        <v>102</v>
      </c>
      <c r="D4" s="84" t="s">
        <v>103</v>
      </c>
      <c r="E4" s="84" t="s">
        <v>104</v>
      </c>
      <c r="F4" s="85"/>
      <c r="G4" s="85"/>
      <c r="H4" s="85"/>
      <c r="I4" s="86"/>
      <c r="J4" s="86"/>
      <c r="K4" s="86"/>
      <c r="L4" s="76"/>
      <c r="M4" s="85"/>
      <c r="N4" s="85"/>
      <c r="O4" s="84" t="s">
        <v>105</v>
      </c>
      <c r="P4" s="84" t="s">
        <v>98</v>
      </c>
      <c r="Q4" s="84" t="s">
        <v>106</v>
      </c>
      <c r="R4" s="87" t="s">
        <v>11</v>
      </c>
      <c r="S4" s="83"/>
    </row>
    <row r="5" spans="1:19" s="77" customFormat="1" ht="17.25" customHeight="1">
      <c r="A5" s="84" t="s">
        <v>23</v>
      </c>
      <c r="B5" s="84" t="s">
        <v>24</v>
      </c>
      <c r="C5" s="84" t="s">
        <v>107</v>
      </c>
      <c r="D5" s="84" t="s">
        <v>107</v>
      </c>
      <c r="E5" s="84" t="s">
        <v>97</v>
      </c>
      <c r="F5" s="84" t="s">
        <v>108</v>
      </c>
      <c r="G5" s="84" t="s">
        <v>109</v>
      </c>
      <c r="H5" s="84" t="s">
        <v>101</v>
      </c>
      <c r="I5" s="87" t="s">
        <v>110</v>
      </c>
      <c r="J5" s="87" t="s">
        <v>111</v>
      </c>
      <c r="K5" s="87" t="s">
        <v>112</v>
      </c>
      <c r="L5" s="75" t="s">
        <v>112</v>
      </c>
      <c r="M5" s="84" t="s">
        <v>113</v>
      </c>
      <c r="N5" s="84" t="s">
        <v>114</v>
      </c>
      <c r="O5" s="84" t="s">
        <v>115</v>
      </c>
      <c r="P5" s="84" t="s">
        <v>114</v>
      </c>
      <c r="Q5" s="84" t="s">
        <v>116</v>
      </c>
      <c r="R5" s="87" t="s">
        <v>23</v>
      </c>
      <c r="S5" s="83"/>
    </row>
    <row r="6" spans="1:19" s="77" customFormat="1" ht="17.25" customHeight="1">
      <c r="A6" s="84" t="s">
        <v>36</v>
      </c>
      <c r="B6" s="84" t="s">
        <v>37</v>
      </c>
      <c r="C6" s="84" t="s">
        <v>117</v>
      </c>
      <c r="D6" s="84" t="s">
        <v>118</v>
      </c>
      <c r="E6" s="84" t="s">
        <v>119</v>
      </c>
      <c r="F6" s="84" t="s">
        <v>120</v>
      </c>
      <c r="G6" s="84" t="s">
        <v>113</v>
      </c>
      <c r="H6" s="84" t="s">
        <v>121</v>
      </c>
      <c r="I6" s="87" t="s">
        <v>122</v>
      </c>
      <c r="J6" s="87" t="s">
        <v>123</v>
      </c>
      <c r="K6" s="87" t="s">
        <v>124</v>
      </c>
      <c r="L6" s="75" t="s">
        <v>113</v>
      </c>
      <c r="M6" s="84" t="s">
        <v>107</v>
      </c>
      <c r="N6" s="85"/>
      <c r="O6" s="84" t="s">
        <v>125</v>
      </c>
      <c r="P6" s="88" t="s">
        <v>126</v>
      </c>
      <c r="Q6" s="88" t="s">
        <v>127</v>
      </c>
      <c r="R6" s="87" t="s">
        <v>36</v>
      </c>
      <c r="S6" s="83"/>
    </row>
    <row r="7" spans="1:19" s="77" customFormat="1" ht="17.25" customHeight="1">
      <c r="A7" s="89" t="s">
        <v>45</v>
      </c>
      <c r="B7" s="89"/>
      <c r="C7" s="90" t="s">
        <v>46</v>
      </c>
      <c r="D7" s="90" t="s">
        <v>47</v>
      </c>
      <c r="E7" s="90" t="s">
        <v>128</v>
      </c>
      <c r="F7" s="90" t="s">
        <v>49</v>
      </c>
      <c r="G7" s="90" t="s">
        <v>129</v>
      </c>
      <c r="H7" s="90" t="s">
        <v>130</v>
      </c>
      <c r="I7" s="91" t="s">
        <v>52</v>
      </c>
      <c r="J7" s="91" t="s">
        <v>131</v>
      </c>
      <c r="K7" s="91" t="s">
        <v>54</v>
      </c>
      <c r="L7" s="92" t="s">
        <v>132</v>
      </c>
      <c r="M7" s="90" t="s">
        <v>133</v>
      </c>
      <c r="N7" s="90" t="s">
        <v>134</v>
      </c>
      <c r="O7" s="90" t="s">
        <v>55</v>
      </c>
      <c r="P7" s="90" t="s">
        <v>56</v>
      </c>
      <c r="Q7" s="90" t="s">
        <v>135</v>
      </c>
      <c r="R7" s="93" t="s">
        <v>45</v>
      </c>
      <c r="S7" s="83"/>
    </row>
    <row r="8" spans="1:19" s="77" customFormat="1" ht="17.25" customHeight="1">
      <c r="A8" s="78"/>
      <c r="B8" s="82" t="s">
        <v>107</v>
      </c>
      <c r="C8" s="94" t="s">
        <v>57</v>
      </c>
      <c r="D8" s="95" t="s">
        <v>136</v>
      </c>
      <c r="E8" s="95" t="s">
        <v>137</v>
      </c>
      <c r="F8" s="95" t="s">
        <v>138</v>
      </c>
      <c r="G8" s="94" t="s">
        <v>57</v>
      </c>
      <c r="H8" s="95" t="s">
        <v>57</v>
      </c>
      <c r="I8" s="95" t="s">
        <v>57</v>
      </c>
      <c r="J8" s="95" t="s">
        <v>57</v>
      </c>
      <c r="K8" s="96"/>
      <c r="L8" s="97" t="s">
        <v>57</v>
      </c>
      <c r="M8" s="95" t="s">
        <v>57</v>
      </c>
      <c r="N8" s="95" t="s">
        <v>57</v>
      </c>
      <c r="O8" s="94" t="s">
        <v>57</v>
      </c>
      <c r="P8" s="95" t="s">
        <v>57</v>
      </c>
      <c r="Q8" s="95" t="s">
        <v>137</v>
      </c>
      <c r="R8" s="82"/>
      <c r="S8" s="83"/>
    </row>
    <row r="9" spans="1:19" s="77" customFormat="1" ht="17.25" hidden="1" customHeight="1">
      <c r="A9" s="84"/>
      <c r="B9" s="98" t="s">
        <v>151</v>
      </c>
      <c r="C9" s="99">
        <v>33870798</v>
      </c>
      <c r="D9" s="100">
        <v>453849</v>
      </c>
      <c r="E9" s="101">
        <v>74630.103845111473</v>
      </c>
      <c r="F9" s="102">
        <v>28927.82</v>
      </c>
      <c r="G9" s="103">
        <v>13128846</v>
      </c>
      <c r="H9" s="101">
        <v>210791949</v>
      </c>
      <c r="I9" s="100">
        <v>18544481</v>
      </c>
      <c r="J9" s="100">
        <v>192247468</v>
      </c>
      <c r="K9" s="104">
        <v>5.8994999999999999E-2</v>
      </c>
      <c r="L9" s="105">
        <v>11354865</v>
      </c>
      <c r="M9" s="101">
        <v>24483711</v>
      </c>
      <c r="N9" s="101">
        <v>9387087</v>
      </c>
      <c r="O9" s="99">
        <v>546860</v>
      </c>
      <c r="P9" s="101">
        <v>8840227</v>
      </c>
      <c r="Q9" s="101">
        <v>464454</v>
      </c>
      <c r="R9" s="87"/>
      <c r="S9" s="83"/>
    </row>
    <row r="10" spans="1:19" s="77" customFormat="1" ht="17.25" hidden="1" customHeight="1">
      <c r="A10" s="84"/>
      <c r="B10" s="98" t="s">
        <v>153</v>
      </c>
      <c r="C10" s="99">
        <v>33796352</v>
      </c>
      <c r="D10" s="100">
        <v>440834</v>
      </c>
      <c r="E10" s="101">
        <v>76664.5766887309</v>
      </c>
      <c r="F10" s="106">
        <v>31227.97</v>
      </c>
      <c r="G10" s="103">
        <v>13766364</v>
      </c>
      <c r="H10" s="101">
        <v>191277913</v>
      </c>
      <c r="I10" s="100">
        <v>18409360</v>
      </c>
      <c r="J10" s="100">
        <v>172868553</v>
      </c>
      <c r="K10" s="107">
        <v>6.5164E-2</v>
      </c>
      <c r="L10" s="105">
        <v>11262587</v>
      </c>
      <c r="M10" s="101">
        <v>25028951</v>
      </c>
      <c r="N10" s="101">
        <v>8767401</v>
      </c>
      <c r="O10" s="99">
        <v>0</v>
      </c>
      <c r="P10" s="101">
        <v>8767401</v>
      </c>
      <c r="Q10" s="101">
        <v>433900</v>
      </c>
      <c r="R10" s="87"/>
      <c r="S10" s="83"/>
    </row>
    <row r="11" spans="1:19" s="77" customFormat="1" ht="17.25" customHeight="1">
      <c r="A11" s="84"/>
      <c r="B11" s="98" t="s">
        <v>165</v>
      </c>
      <c r="C11" s="99">
        <v>33534917</v>
      </c>
      <c r="D11" s="100">
        <v>413908</v>
      </c>
      <c r="E11" s="101">
        <v>81020.219469060758</v>
      </c>
      <c r="F11" s="106">
        <v>32805.65</v>
      </c>
      <c r="G11" s="101">
        <v>13822791</v>
      </c>
      <c r="H11" s="101">
        <v>182139397</v>
      </c>
      <c r="I11" s="100">
        <v>16309734</v>
      </c>
      <c r="J11" s="100">
        <f>H11-I11</f>
        <v>165829663</v>
      </c>
      <c r="K11" s="107">
        <v>6.8110000000000004E-2</v>
      </c>
      <c r="L11" s="101">
        <v>11356930</v>
      </c>
      <c r="M11" s="101">
        <v>25179721</v>
      </c>
      <c r="N11" s="101">
        <v>8355196</v>
      </c>
      <c r="O11" s="100">
        <v>0</v>
      </c>
      <c r="P11" s="101">
        <v>8355196</v>
      </c>
      <c r="Q11" s="101">
        <v>440048</v>
      </c>
      <c r="R11" s="87"/>
      <c r="S11" s="83"/>
    </row>
    <row r="12" spans="1:19" s="77" customFormat="1" ht="17.25" customHeight="1">
      <c r="A12" s="87"/>
      <c r="B12" s="98" t="s">
        <v>166</v>
      </c>
      <c r="C12" s="99">
        <v>31862511</v>
      </c>
      <c r="D12" s="100">
        <v>399829</v>
      </c>
      <c r="E12" s="108">
        <v>79690.345122539889</v>
      </c>
      <c r="F12" s="109">
        <v>32229.25</v>
      </c>
      <c r="G12" s="100">
        <v>12886175</v>
      </c>
      <c r="H12" s="100">
        <v>187815745</v>
      </c>
      <c r="I12" s="100">
        <v>15258173</v>
      </c>
      <c r="J12" s="100">
        <f t="shared" ref="J12:J14" si="0">H12-I12</f>
        <v>172557572</v>
      </c>
      <c r="K12" s="107">
        <v>6.7131999999999997E-2</v>
      </c>
      <c r="L12" s="100">
        <v>11537337</v>
      </c>
      <c r="M12" s="101">
        <v>24423512</v>
      </c>
      <c r="N12" s="101">
        <v>7438999</v>
      </c>
      <c r="O12" s="100">
        <v>0</v>
      </c>
      <c r="P12" s="101">
        <v>7438999</v>
      </c>
      <c r="Q12" s="101">
        <v>469740</v>
      </c>
      <c r="R12" s="87"/>
      <c r="S12" s="83"/>
    </row>
    <row r="13" spans="1:19" s="77" customFormat="1" ht="17.25" customHeight="1">
      <c r="A13" s="84"/>
      <c r="B13" s="98" t="s">
        <v>167</v>
      </c>
      <c r="C13" s="99">
        <v>30823779</v>
      </c>
      <c r="D13" s="100">
        <v>385481</v>
      </c>
      <c r="E13" s="108">
        <v>79961.863230613177</v>
      </c>
      <c r="F13" s="109">
        <v>32336.77</v>
      </c>
      <c r="G13" s="100">
        <v>12237865</v>
      </c>
      <c r="H13" s="100">
        <v>182792862</v>
      </c>
      <c r="I13" s="100">
        <v>15280790</v>
      </c>
      <c r="J13" s="100">
        <f t="shared" si="0"/>
        <v>167512072</v>
      </c>
      <c r="K13" s="107">
        <v>6.7332000000000003E-2</v>
      </c>
      <c r="L13" s="204">
        <v>10773687.474358998</v>
      </c>
      <c r="M13" s="103">
        <v>23011552.474358995</v>
      </c>
      <c r="N13" s="103">
        <v>7812226.5256410008</v>
      </c>
      <c r="O13" s="100">
        <v>0</v>
      </c>
      <c r="P13" s="105">
        <v>7812226.5256410008</v>
      </c>
      <c r="Q13" s="101">
        <v>474194</v>
      </c>
      <c r="R13" s="87"/>
      <c r="S13" s="83"/>
    </row>
    <row r="14" spans="1:19" s="77" customFormat="1" ht="17.25" customHeight="1">
      <c r="A14" s="84"/>
      <c r="B14" s="98" t="s">
        <v>168</v>
      </c>
      <c r="C14" s="100">
        <v>31720032</v>
      </c>
      <c r="D14" s="100">
        <v>371239</v>
      </c>
      <c r="E14" s="108">
        <v>85443.695301400003</v>
      </c>
      <c r="F14" s="109">
        <v>33767.660000000003</v>
      </c>
      <c r="G14" s="100">
        <v>12535882</v>
      </c>
      <c r="H14" s="100">
        <v>172204821</v>
      </c>
      <c r="I14" s="100">
        <v>14889650</v>
      </c>
      <c r="J14" s="100">
        <f t="shared" si="0"/>
        <v>157315171</v>
      </c>
      <c r="K14" s="107">
        <v>6.8684999999999996E-2</v>
      </c>
      <c r="L14" s="204">
        <v>10798711.495901</v>
      </c>
      <c r="M14" s="103">
        <v>23334593.495900996</v>
      </c>
      <c r="N14" s="103">
        <v>8385438.5040989993</v>
      </c>
      <c r="O14" s="101">
        <v>0</v>
      </c>
      <c r="P14" s="105">
        <v>8385438.5040989993</v>
      </c>
      <c r="Q14" s="101">
        <v>463865</v>
      </c>
      <c r="R14" s="87"/>
      <c r="S14" s="83"/>
    </row>
    <row r="15" spans="1:19" s="77" customFormat="1" ht="17.25" customHeight="1">
      <c r="A15" s="89"/>
      <c r="B15" s="205" t="s">
        <v>169</v>
      </c>
      <c r="C15" s="110">
        <f>SUM(C16:C55)</f>
        <v>30986160</v>
      </c>
      <c r="D15" s="110">
        <f>SUM(D16:D55)</f>
        <v>356151</v>
      </c>
      <c r="E15" s="108">
        <f>C15*1000/D15</f>
        <v>87002.87237716587</v>
      </c>
      <c r="F15" s="109">
        <f>ROUND(E15*0.388+615.51,2)</f>
        <v>34372.620000000003</v>
      </c>
      <c r="G15" s="110">
        <f>SUM(G16:G55)</f>
        <v>12076660</v>
      </c>
      <c r="H15" s="110">
        <f t="shared" ref="H15:J15" si="1">SUM(H16:H55)</f>
        <v>184343381</v>
      </c>
      <c r="I15" s="110">
        <f t="shared" si="1"/>
        <v>19044230</v>
      </c>
      <c r="J15" s="110">
        <f t="shared" si="1"/>
        <v>165299151</v>
      </c>
      <c r="K15" s="107">
        <f>ROUND(E15*0.000000758+0.003919,6)</f>
        <v>6.9866999999999999E-2</v>
      </c>
      <c r="L15" s="111">
        <f t="shared" ref="L15" si="2">SUM(L16:L55)</f>
        <v>11226552.4202</v>
      </c>
      <c r="M15" s="112">
        <f t="shared" ref="M15" si="3">SUM(M16:M55)</f>
        <v>23303212.420200005</v>
      </c>
      <c r="N15" s="112">
        <f t="shared" ref="N15" si="4">SUM(N16:N55)</f>
        <v>7682947.5797999995</v>
      </c>
      <c r="O15" s="112">
        <f t="shared" ref="O15" si="5">SUM(O16:O55)</f>
        <v>0</v>
      </c>
      <c r="P15" s="112">
        <f t="shared" ref="P15" si="6">SUM(P16:P55)</f>
        <v>7682947.5797999995</v>
      </c>
      <c r="Q15" s="101">
        <f>ROUND(H15*1000/D15,0)</f>
        <v>517599</v>
      </c>
      <c r="R15" s="93"/>
      <c r="S15" s="83"/>
    </row>
    <row r="16" spans="1:19" s="77" customFormat="1" ht="17.25" customHeight="1">
      <c r="A16" s="78">
        <v>1</v>
      </c>
      <c r="B16" s="78" t="s">
        <v>59</v>
      </c>
      <c r="C16" s="115">
        <v>5726380</v>
      </c>
      <c r="D16" s="115">
        <v>67927</v>
      </c>
      <c r="E16" s="115">
        <v>84302</v>
      </c>
      <c r="F16" s="173">
        <v>32877.1</v>
      </c>
      <c r="G16" s="115">
        <v>2233243</v>
      </c>
      <c r="H16" s="197">
        <v>29204769</v>
      </c>
      <c r="I16" s="117">
        <v>2336737</v>
      </c>
      <c r="J16" s="117">
        <f>H16-I16</f>
        <v>26868032</v>
      </c>
      <c r="K16" s="118">
        <v>6.5771999999999997E-2</v>
      </c>
      <c r="L16" s="197">
        <f>J16*K16</f>
        <v>1767164.200704</v>
      </c>
      <c r="M16" s="198">
        <f>G16+L16</f>
        <v>4000407.200704</v>
      </c>
      <c r="N16" s="198">
        <f>C16-M16</f>
        <v>1725972.799296</v>
      </c>
      <c r="O16" s="115">
        <v>0</v>
      </c>
      <c r="P16" s="197">
        <f>N16-O16</f>
        <v>1725972.799296</v>
      </c>
      <c r="Q16" s="117">
        <f>H16/D16*1000</f>
        <v>429943.4540020905</v>
      </c>
      <c r="R16" s="82">
        <v>1</v>
      </c>
    </row>
    <row r="17" spans="1:18" s="77" customFormat="1" ht="17.25" customHeight="1">
      <c r="A17" s="84">
        <v>2</v>
      </c>
      <c r="B17" s="84" t="s">
        <v>60</v>
      </c>
      <c r="C17" s="108">
        <v>4180230</v>
      </c>
      <c r="D17" s="108">
        <v>47546</v>
      </c>
      <c r="E17" s="108">
        <v>87920</v>
      </c>
      <c r="F17" s="174">
        <v>34259.18</v>
      </c>
      <c r="G17" s="108">
        <v>1628887</v>
      </c>
      <c r="H17" s="103">
        <v>21605100</v>
      </c>
      <c r="I17" s="101">
        <v>1615071</v>
      </c>
      <c r="J17" s="101">
        <f t="shared" ref="J17:J55" si="7">H17-I17</f>
        <v>19990029</v>
      </c>
      <c r="K17" s="119">
        <v>6.8507999999999999E-2</v>
      </c>
      <c r="L17" s="116">
        <f t="shared" ref="L17:L55" si="8">J17*K17</f>
        <v>1369476.9067319999</v>
      </c>
      <c r="M17" s="103">
        <f t="shared" ref="M17:M55" si="9">G17+L17</f>
        <v>2998363.9067319999</v>
      </c>
      <c r="N17" s="103">
        <f>C17-M17</f>
        <v>1181866.0932680001</v>
      </c>
      <c r="O17" s="108">
        <v>0</v>
      </c>
      <c r="P17" s="116">
        <f t="shared" ref="P17:P55" si="10">N17-O17</f>
        <v>1181866.0932680001</v>
      </c>
      <c r="Q17" s="101">
        <f t="shared" ref="Q17:Q55" si="11">H17/D17*1000</f>
        <v>454404.15597526607</v>
      </c>
      <c r="R17" s="87">
        <v>2</v>
      </c>
    </row>
    <row r="18" spans="1:18" s="77" customFormat="1" ht="17.25" customHeight="1">
      <c r="A18" s="84">
        <v>3</v>
      </c>
      <c r="B18" s="84" t="s">
        <v>61</v>
      </c>
      <c r="C18" s="108">
        <v>4474871</v>
      </c>
      <c r="D18" s="108">
        <v>55683</v>
      </c>
      <c r="E18" s="108">
        <v>80363</v>
      </c>
      <c r="F18" s="174">
        <v>31372.41</v>
      </c>
      <c r="G18" s="108">
        <v>1746910</v>
      </c>
      <c r="H18" s="103">
        <v>28449961</v>
      </c>
      <c r="I18" s="101">
        <v>2748585</v>
      </c>
      <c r="J18" s="101">
        <f t="shared" si="7"/>
        <v>25701376</v>
      </c>
      <c r="K18" s="119">
        <v>6.2794000000000003E-2</v>
      </c>
      <c r="L18" s="116">
        <f t="shared" si="8"/>
        <v>1613892.2045440001</v>
      </c>
      <c r="M18" s="103">
        <f t="shared" si="9"/>
        <v>3360802.2045440003</v>
      </c>
      <c r="N18" s="103">
        <f t="shared" ref="N18:N55" si="12">C18-M18</f>
        <v>1114068.7954559997</v>
      </c>
      <c r="O18" s="108">
        <v>0</v>
      </c>
      <c r="P18" s="116">
        <f t="shared" si="10"/>
        <v>1114068.7954559997</v>
      </c>
      <c r="Q18" s="101">
        <f t="shared" si="11"/>
        <v>510927.23093224148</v>
      </c>
      <c r="R18" s="87">
        <v>3</v>
      </c>
    </row>
    <row r="19" spans="1:18" s="77" customFormat="1" ht="17.25" customHeight="1">
      <c r="A19" s="84">
        <v>4</v>
      </c>
      <c r="B19" s="84" t="s">
        <v>62</v>
      </c>
      <c r="C19" s="108">
        <v>923121</v>
      </c>
      <c r="D19" s="108">
        <v>9892</v>
      </c>
      <c r="E19" s="108">
        <v>93320</v>
      </c>
      <c r="F19" s="174">
        <v>36321.980000000003</v>
      </c>
      <c r="G19" s="108">
        <v>359297</v>
      </c>
      <c r="H19" s="103">
        <v>4964522</v>
      </c>
      <c r="I19" s="101">
        <v>263501</v>
      </c>
      <c r="J19" s="101">
        <f t="shared" si="7"/>
        <v>4701021</v>
      </c>
      <c r="K19" s="119">
        <v>7.2590000000000002E-2</v>
      </c>
      <c r="L19" s="116">
        <f t="shared" si="8"/>
        <v>341247.11439</v>
      </c>
      <c r="M19" s="103">
        <f t="shared" si="9"/>
        <v>700544.11439</v>
      </c>
      <c r="N19" s="103">
        <f t="shared" si="12"/>
        <v>222576.88561</v>
      </c>
      <c r="O19" s="108">
        <v>0</v>
      </c>
      <c r="P19" s="116">
        <f t="shared" si="10"/>
        <v>222576.88561</v>
      </c>
      <c r="Q19" s="101">
        <f t="shared" si="11"/>
        <v>501872.42215932067</v>
      </c>
      <c r="R19" s="87">
        <v>4</v>
      </c>
    </row>
    <row r="20" spans="1:18" s="77" customFormat="1" ht="17.25" customHeight="1">
      <c r="A20" s="84">
        <v>5</v>
      </c>
      <c r="B20" s="84" t="s">
        <v>63</v>
      </c>
      <c r="C20" s="108">
        <v>1643058</v>
      </c>
      <c r="D20" s="108">
        <v>18127</v>
      </c>
      <c r="E20" s="108">
        <v>90641</v>
      </c>
      <c r="F20" s="174">
        <v>35298.6</v>
      </c>
      <c r="G20" s="108">
        <v>639858</v>
      </c>
      <c r="H20" s="103">
        <v>8447988</v>
      </c>
      <c r="I20" s="101">
        <v>653910</v>
      </c>
      <c r="J20" s="101">
        <f t="shared" si="7"/>
        <v>7794078</v>
      </c>
      <c r="K20" s="119">
        <v>7.0565000000000003E-2</v>
      </c>
      <c r="L20" s="116">
        <f t="shared" si="8"/>
        <v>549989.11407000001</v>
      </c>
      <c r="M20" s="103">
        <f t="shared" si="9"/>
        <v>1189847.1140700001</v>
      </c>
      <c r="N20" s="103">
        <f t="shared" si="12"/>
        <v>453210.88592999987</v>
      </c>
      <c r="O20" s="108">
        <v>0</v>
      </c>
      <c r="P20" s="116">
        <f t="shared" si="10"/>
        <v>453210.88592999987</v>
      </c>
      <c r="Q20" s="101">
        <f t="shared" si="11"/>
        <v>466044.46405913832</v>
      </c>
      <c r="R20" s="87">
        <v>5</v>
      </c>
    </row>
    <row r="21" spans="1:18" s="77" customFormat="1" ht="17.25" customHeight="1">
      <c r="A21" s="84">
        <v>6</v>
      </c>
      <c r="B21" s="84" t="s">
        <v>64</v>
      </c>
      <c r="C21" s="108">
        <v>1335597</v>
      </c>
      <c r="D21" s="108">
        <v>16637</v>
      </c>
      <c r="E21" s="108">
        <v>80279</v>
      </c>
      <c r="F21" s="174">
        <v>31340.32</v>
      </c>
      <c r="G21" s="108">
        <v>521409</v>
      </c>
      <c r="H21" s="103">
        <v>9814872</v>
      </c>
      <c r="I21" s="101">
        <v>853546</v>
      </c>
      <c r="J21" s="101">
        <f t="shared" si="7"/>
        <v>8961326</v>
      </c>
      <c r="K21" s="119">
        <v>6.2730999999999995E-2</v>
      </c>
      <c r="L21" s="116">
        <f t="shared" si="8"/>
        <v>562152.94130599999</v>
      </c>
      <c r="M21" s="103">
        <f t="shared" si="9"/>
        <v>1083561.9413060001</v>
      </c>
      <c r="N21" s="103">
        <f t="shared" si="12"/>
        <v>252035.05869399989</v>
      </c>
      <c r="O21" s="108">
        <v>0</v>
      </c>
      <c r="P21" s="116">
        <f t="shared" si="10"/>
        <v>252035.05869399989</v>
      </c>
      <c r="Q21" s="101">
        <f t="shared" si="11"/>
        <v>589942.41750315565</v>
      </c>
      <c r="R21" s="87">
        <v>6</v>
      </c>
    </row>
    <row r="22" spans="1:18" s="77" customFormat="1" ht="17.25" customHeight="1">
      <c r="A22" s="84">
        <v>7</v>
      </c>
      <c r="B22" s="84" t="s">
        <v>65</v>
      </c>
      <c r="C22" s="108">
        <v>909197</v>
      </c>
      <c r="D22" s="108">
        <v>9631</v>
      </c>
      <c r="E22" s="108">
        <v>94403</v>
      </c>
      <c r="F22" s="174">
        <v>36735.69</v>
      </c>
      <c r="G22" s="108">
        <v>353801</v>
      </c>
      <c r="H22" s="103">
        <v>6283674</v>
      </c>
      <c r="I22" s="101">
        <v>1289801</v>
      </c>
      <c r="J22" s="101">
        <f t="shared" si="7"/>
        <v>4993873</v>
      </c>
      <c r="K22" s="119">
        <v>7.3409000000000002E-2</v>
      </c>
      <c r="L22" s="116">
        <f t="shared" si="8"/>
        <v>366595.22305700002</v>
      </c>
      <c r="M22" s="103">
        <f t="shared" si="9"/>
        <v>720396.22305699997</v>
      </c>
      <c r="N22" s="103">
        <f t="shared" si="12"/>
        <v>188800.77694300003</v>
      </c>
      <c r="O22" s="108">
        <v>0</v>
      </c>
      <c r="P22" s="116">
        <f t="shared" si="10"/>
        <v>188800.77694300003</v>
      </c>
      <c r="Q22" s="101">
        <f t="shared" si="11"/>
        <v>652442.52933236421</v>
      </c>
      <c r="R22" s="87">
        <v>7</v>
      </c>
    </row>
    <row r="23" spans="1:18" s="77" customFormat="1" ht="17.25" customHeight="1">
      <c r="A23" s="89">
        <v>8</v>
      </c>
      <c r="B23" s="89" t="s">
        <v>66</v>
      </c>
      <c r="C23" s="120">
        <v>1243183</v>
      </c>
      <c r="D23" s="120">
        <v>15372</v>
      </c>
      <c r="E23" s="120">
        <v>80873</v>
      </c>
      <c r="F23" s="175">
        <v>31567.23</v>
      </c>
      <c r="G23" s="120">
        <v>485251</v>
      </c>
      <c r="H23" s="112">
        <v>7565846</v>
      </c>
      <c r="I23" s="113">
        <v>447917</v>
      </c>
      <c r="J23" s="113">
        <f t="shared" si="7"/>
        <v>7117929</v>
      </c>
      <c r="K23" s="121">
        <v>6.318E-2</v>
      </c>
      <c r="L23" s="122">
        <f t="shared" si="8"/>
        <v>449710.75422</v>
      </c>
      <c r="M23" s="112">
        <f t="shared" si="9"/>
        <v>934961.75422</v>
      </c>
      <c r="N23" s="112">
        <f t="shared" si="12"/>
        <v>308221.24578</v>
      </c>
      <c r="O23" s="120">
        <v>0</v>
      </c>
      <c r="P23" s="122">
        <f t="shared" si="10"/>
        <v>308221.24578</v>
      </c>
      <c r="Q23" s="113">
        <f t="shared" si="11"/>
        <v>492183.58053603955</v>
      </c>
      <c r="R23" s="93">
        <v>8</v>
      </c>
    </row>
    <row r="24" spans="1:18" s="77" customFormat="1" ht="17.25" customHeight="1">
      <c r="A24" s="78">
        <v>9</v>
      </c>
      <c r="B24" s="78" t="s">
        <v>67</v>
      </c>
      <c r="C24" s="115">
        <v>408977</v>
      </c>
      <c r="D24" s="115">
        <v>4222</v>
      </c>
      <c r="E24" s="115">
        <v>96868</v>
      </c>
      <c r="F24" s="173">
        <v>37677.32</v>
      </c>
      <c r="G24" s="115">
        <v>159074</v>
      </c>
      <c r="H24" s="198">
        <v>5000588</v>
      </c>
      <c r="I24" s="117">
        <v>1716458</v>
      </c>
      <c r="J24" s="117">
        <f t="shared" si="7"/>
        <v>3284130</v>
      </c>
      <c r="K24" s="118">
        <v>7.5272000000000006E-2</v>
      </c>
      <c r="L24" s="197">
        <f t="shared" si="8"/>
        <v>247203.03336000003</v>
      </c>
      <c r="M24" s="198">
        <f t="shared" si="9"/>
        <v>406277.03336</v>
      </c>
      <c r="N24" s="198">
        <f t="shared" si="12"/>
        <v>2699.9666399999987</v>
      </c>
      <c r="O24" s="115">
        <v>0</v>
      </c>
      <c r="P24" s="117">
        <f t="shared" si="10"/>
        <v>2699.9666399999987</v>
      </c>
      <c r="Q24" s="117">
        <f t="shared" si="11"/>
        <v>1184412.12695405</v>
      </c>
      <c r="R24" s="82">
        <v>9</v>
      </c>
    </row>
    <row r="25" spans="1:18" s="77" customFormat="1" ht="17.25" customHeight="1">
      <c r="A25" s="84">
        <v>11</v>
      </c>
      <c r="B25" s="84" t="s">
        <v>68</v>
      </c>
      <c r="C25" s="108">
        <v>76605</v>
      </c>
      <c r="D25" s="108">
        <v>905</v>
      </c>
      <c r="E25" s="108">
        <v>84646</v>
      </c>
      <c r="F25" s="174">
        <v>33008.51</v>
      </c>
      <c r="G25" s="108">
        <v>29873</v>
      </c>
      <c r="H25" s="103">
        <v>323410</v>
      </c>
      <c r="I25" s="101">
        <v>10420</v>
      </c>
      <c r="J25" s="101">
        <f t="shared" si="7"/>
        <v>312990</v>
      </c>
      <c r="K25" s="119">
        <v>6.6031999999999993E-2</v>
      </c>
      <c r="L25" s="116">
        <f t="shared" si="8"/>
        <v>20667.355679999997</v>
      </c>
      <c r="M25" s="103">
        <f t="shared" si="9"/>
        <v>50540.355679999993</v>
      </c>
      <c r="N25" s="103">
        <f t="shared" si="12"/>
        <v>26064.644320000007</v>
      </c>
      <c r="O25" s="108">
        <v>0</v>
      </c>
      <c r="P25" s="101">
        <f t="shared" si="10"/>
        <v>26064.644320000007</v>
      </c>
      <c r="Q25" s="101">
        <f t="shared" si="11"/>
        <v>357359.11602209945</v>
      </c>
      <c r="R25" s="87">
        <v>11</v>
      </c>
    </row>
    <row r="26" spans="1:18" s="77" customFormat="1" ht="17.25" customHeight="1">
      <c r="A26" s="89">
        <v>12</v>
      </c>
      <c r="B26" s="93" t="s">
        <v>69</v>
      </c>
      <c r="C26" s="120">
        <v>86666</v>
      </c>
      <c r="D26" s="120">
        <v>960</v>
      </c>
      <c r="E26" s="120">
        <v>90277</v>
      </c>
      <c r="F26" s="175">
        <v>35159.550000000003</v>
      </c>
      <c r="G26" s="120">
        <v>33753</v>
      </c>
      <c r="H26" s="112">
        <v>677552</v>
      </c>
      <c r="I26" s="113">
        <v>106690</v>
      </c>
      <c r="J26" s="113">
        <f t="shared" si="7"/>
        <v>570862</v>
      </c>
      <c r="K26" s="121">
        <v>7.0289000000000004E-2</v>
      </c>
      <c r="L26" s="122">
        <f t="shared" si="8"/>
        <v>40125.319117999999</v>
      </c>
      <c r="M26" s="112">
        <f t="shared" si="9"/>
        <v>73878.319117999999</v>
      </c>
      <c r="N26" s="112">
        <f t="shared" si="12"/>
        <v>12787.680882000001</v>
      </c>
      <c r="O26" s="120">
        <v>0</v>
      </c>
      <c r="P26" s="113">
        <f t="shared" si="10"/>
        <v>12787.680882000001</v>
      </c>
      <c r="Q26" s="113">
        <f t="shared" si="11"/>
        <v>705783.33333333326</v>
      </c>
      <c r="R26" s="93">
        <v>12</v>
      </c>
    </row>
    <row r="27" spans="1:18" s="77" customFormat="1" ht="17.25" customHeight="1">
      <c r="A27" s="78">
        <v>15</v>
      </c>
      <c r="B27" s="78" t="s">
        <v>70</v>
      </c>
      <c r="C27" s="115">
        <v>336511</v>
      </c>
      <c r="D27" s="115">
        <v>3875</v>
      </c>
      <c r="E27" s="115">
        <v>86842</v>
      </c>
      <c r="F27" s="173">
        <v>33847.379999999997</v>
      </c>
      <c r="G27" s="115">
        <v>131159</v>
      </c>
      <c r="H27" s="198">
        <v>1655459</v>
      </c>
      <c r="I27" s="117">
        <v>82825</v>
      </c>
      <c r="J27" s="117">
        <f t="shared" si="7"/>
        <v>1572634</v>
      </c>
      <c r="K27" s="118">
        <v>6.7693000000000003E-2</v>
      </c>
      <c r="L27" s="197">
        <f t="shared" si="8"/>
        <v>106456.313362</v>
      </c>
      <c r="M27" s="198">
        <f t="shared" si="9"/>
        <v>237615.31336199999</v>
      </c>
      <c r="N27" s="198">
        <f t="shared" si="12"/>
        <v>98895.686638000014</v>
      </c>
      <c r="O27" s="115">
        <v>0</v>
      </c>
      <c r="P27" s="197">
        <f t="shared" si="10"/>
        <v>98895.686638000014</v>
      </c>
      <c r="Q27" s="117">
        <f t="shared" si="11"/>
        <v>427215.22580645158</v>
      </c>
      <c r="R27" s="82">
        <v>15</v>
      </c>
    </row>
    <row r="28" spans="1:18" s="77" customFormat="1" ht="17.25" customHeight="1">
      <c r="A28" s="89">
        <v>17</v>
      </c>
      <c r="B28" s="93" t="s">
        <v>71</v>
      </c>
      <c r="C28" s="120">
        <v>292843</v>
      </c>
      <c r="D28" s="120">
        <v>3236</v>
      </c>
      <c r="E28" s="120">
        <v>90495</v>
      </c>
      <c r="F28" s="175">
        <v>35242.83</v>
      </c>
      <c r="G28" s="120">
        <v>114046</v>
      </c>
      <c r="H28" s="112">
        <v>1337912</v>
      </c>
      <c r="I28" s="113">
        <v>54945</v>
      </c>
      <c r="J28" s="113">
        <f t="shared" si="7"/>
        <v>1282967</v>
      </c>
      <c r="K28" s="121">
        <v>7.0454000000000003E-2</v>
      </c>
      <c r="L28" s="122">
        <f t="shared" si="8"/>
        <v>90390.157017999998</v>
      </c>
      <c r="M28" s="112">
        <f t="shared" si="9"/>
        <v>204436.157018</v>
      </c>
      <c r="N28" s="112">
        <f t="shared" si="12"/>
        <v>88406.842982000002</v>
      </c>
      <c r="O28" s="120">
        <v>0</v>
      </c>
      <c r="P28" s="122">
        <f t="shared" si="10"/>
        <v>88406.842982000002</v>
      </c>
      <c r="Q28" s="113">
        <f t="shared" si="11"/>
        <v>413446.22991347342</v>
      </c>
      <c r="R28" s="93">
        <v>17</v>
      </c>
    </row>
    <row r="29" spans="1:18" s="77" customFormat="1" ht="17.25" customHeight="1">
      <c r="A29" s="84">
        <v>25</v>
      </c>
      <c r="B29" s="84" t="s">
        <v>72</v>
      </c>
      <c r="C29" s="108">
        <v>43505</v>
      </c>
      <c r="D29" s="108">
        <v>440</v>
      </c>
      <c r="E29" s="108">
        <v>98875</v>
      </c>
      <c r="F29" s="174">
        <v>38443.99</v>
      </c>
      <c r="G29" s="108">
        <v>16915</v>
      </c>
      <c r="H29" s="103">
        <v>181882</v>
      </c>
      <c r="I29" s="101">
        <v>-1118</v>
      </c>
      <c r="J29" s="101">
        <f t="shared" si="7"/>
        <v>183000</v>
      </c>
      <c r="K29" s="119">
        <v>7.6789999999999997E-2</v>
      </c>
      <c r="L29" s="116">
        <f t="shared" si="8"/>
        <v>14052.57</v>
      </c>
      <c r="M29" s="103">
        <f t="shared" si="9"/>
        <v>30967.57</v>
      </c>
      <c r="N29" s="103">
        <f t="shared" si="12"/>
        <v>12537.43</v>
      </c>
      <c r="O29" s="108">
        <v>0</v>
      </c>
      <c r="P29" s="101">
        <f t="shared" si="10"/>
        <v>12537.43</v>
      </c>
      <c r="Q29" s="101">
        <f t="shared" si="11"/>
        <v>413368.18181818182</v>
      </c>
      <c r="R29" s="87">
        <v>25</v>
      </c>
    </row>
    <row r="30" spans="1:18" s="77" customFormat="1" ht="17.25" customHeight="1">
      <c r="A30" s="78">
        <v>26</v>
      </c>
      <c r="B30" s="78" t="s">
        <v>73</v>
      </c>
      <c r="C30" s="115">
        <v>417817</v>
      </c>
      <c r="D30" s="115">
        <v>4468</v>
      </c>
      <c r="E30" s="115">
        <v>93513</v>
      </c>
      <c r="F30" s="173">
        <v>36395.71</v>
      </c>
      <c r="G30" s="115">
        <v>162616</v>
      </c>
      <c r="H30" s="198">
        <v>2404412</v>
      </c>
      <c r="I30" s="117">
        <v>380121</v>
      </c>
      <c r="J30" s="117">
        <f t="shared" si="7"/>
        <v>2024291</v>
      </c>
      <c r="K30" s="118">
        <v>7.2735999999999995E-2</v>
      </c>
      <c r="L30" s="197">
        <f t="shared" si="8"/>
        <v>147238.83017599999</v>
      </c>
      <c r="M30" s="198">
        <f t="shared" si="9"/>
        <v>309854.83017600002</v>
      </c>
      <c r="N30" s="198">
        <f t="shared" si="12"/>
        <v>107962.16982399998</v>
      </c>
      <c r="O30" s="115">
        <v>0</v>
      </c>
      <c r="P30" s="197">
        <f t="shared" si="10"/>
        <v>107962.16982399998</v>
      </c>
      <c r="Q30" s="117">
        <f t="shared" si="11"/>
        <v>538140.55505819153</v>
      </c>
      <c r="R30" s="82">
        <v>26</v>
      </c>
    </row>
    <row r="31" spans="1:18" s="77" customFormat="1" ht="17.25" customHeight="1">
      <c r="A31" s="84">
        <v>27</v>
      </c>
      <c r="B31" s="84" t="s">
        <v>74</v>
      </c>
      <c r="C31" s="108">
        <v>293969</v>
      </c>
      <c r="D31" s="108">
        <v>2988</v>
      </c>
      <c r="E31" s="108">
        <v>98383</v>
      </c>
      <c r="F31" s="174">
        <v>38256.050000000003</v>
      </c>
      <c r="G31" s="108">
        <v>114309</v>
      </c>
      <c r="H31" s="103">
        <v>1391495</v>
      </c>
      <c r="I31" s="101">
        <v>97137</v>
      </c>
      <c r="J31" s="101">
        <f t="shared" si="7"/>
        <v>1294358</v>
      </c>
      <c r="K31" s="119">
        <v>7.6418E-2</v>
      </c>
      <c r="L31" s="116">
        <f t="shared" si="8"/>
        <v>98912.249643999996</v>
      </c>
      <c r="M31" s="103">
        <f t="shared" si="9"/>
        <v>213221.249644</v>
      </c>
      <c r="N31" s="103">
        <f t="shared" si="12"/>
        <v>80747.750356000004</v>
      </c>
      <c r="O31" s="108">
        <v>0</v>
      </c>
      <c r="P31" s="116">
        <f t="shared" si="10"/>
        <v>80747.750356000004</v>
      </c>
      <c r="Q31" s="101">
        <f t="shared" si="11"/>
        <v>465694.44444444444</v>
      </c>
      <c r="R31" s="87">
        <v>27</v>
      </c>
    </row>
    <row r="32" spans="1:18" s="77" customFormat="1" ht="17.25" customHeight="1">
      <c r="A32" s="89">
        <v>32</v>
      </c>
      <c r="B32" s="93" t="s">
        <v>75</v>
      </c>
      <c r="C32" s="120">
        <v>194944</v>
      </c>
      <c r="D32" s="120">
        <v>2123</v>
      </c>
      <c r="E32" s="120">
        <v>91825</v>
      </c>
      <c r="F32" s="175">
        <v>35750.89</v>
      </c>
      <c r="G32" s="120">
        <v>75899</v>
      </c>
      <c r="H32" s="112">
        <v>1030923</v>
      </c>
      <c r="I32" s="113">
        <v>48512</v>
      </c>
      <c r="J32" s="113">
        <f t="shared" si="7"/>
        <v>982411</v>
      </c>
      <c r="K32" s="121">
        <v>7.1459999999999996E-2</v>
      </c>
      <c r="L32" s="122">
        <f t="shared" si="8"/>
        <v>70203.090060000002</v>
      </c>
      <c r="M32" s="112">
        <f t="shared" si="9"/>
        <v>146102.09006000002</v>
      </c>
      <c r="N32" s="112">
        <f t="shared" si="12"/>
        <v>48841.909939999983</v>
      </c>
      <c r="O32" s="120">
        <v>0</v>
      </c>
      <c r="P32" s="122">
        <f t="shared" si="10"/>
        <v>48841.909939999983</v>
      </c>
      <c r="Q32" s="113">
        <f t="shared" si="11"/>
        <v>485597.2680169571</v>
      </c>
      <c r="R32" s="93">
        <v>32</v>
      </c>
    </row>
    <row r="33" spans="1:18" s="77" customFormat="1" ht="17.25" customHeight="1">
      <c r="A33" s="78">
        <v>34</v>
      </c>
      <c r="B33" s="78" t="s">
        <v>76</v>
      </c>
      <c r="C33" s="115">
        <v>464981</v>
      </c>
      <c r="D33" s="115">
        <v>5131</v>
      </c>
      <c r="E33" s="115">
        <v>90622</v>
      </c>
      <c r="F33" s="173">
        <v>35291.339999999997</v>
      </c>
      <c r="G33" s="115">
        <v>181080</v>
      </c>
      <c r="H33" s="198">
        <v>2597826</v>
      </c>
      <c r="I33" s="117">
        <v>156983</v>
      </c>
      <c r="J33" s="117">
        <f t="shared" si="7"/>
        <v>2440843</v>
      </c>
      <c r="K33" s="118">
        <v>7.0550000000000002E-2</v>
      </c>
      <c r="L33" s="197">
        <f t="shared" si="8"/>
        <v>172201.47365</v>
      </c>
      <c r="M33" s="198">
        <f t="shared" si="9"/>
        <v>353281.47365</v>
      </c>
      <c r="N33" s="198">
        <f t="shared" si="12"/>
        <v>111699.52635</v>
      </c>
      <c r="O33" s="115">
        <v>0</v>
      </c>
      <c r="P33" s="117">
        <f t="shared" si="10"/>
        <v>111699.52635</v>
      </c>
      <c r="Q33" s="117">
        <f t="shared" si="11"/>
        <v>506300.136425648</v>
      </c>
      <c r="R33" s="82">
        <v>34</v>
      </c>
    </row>
    <row r="34" spans="1:18" s="77" customFormat="1" ht="17.25" customHeight="1">
      <c r="A34" s="84">
        <v>36</v>
      </c>
      <c r="B34" s="84" t="s">
        <v>144</v>
      </c>
      <c r="C34" s="108">
        <v>539663</v>
      </c>
      <c r="D34" s="108">
        <v>4559</v>
      </c>
      <c r="E34" s="108">
        <v>118373</v>
      </c>
      <c r="F34" s="174">
        <v>45892.23</v>
      </c>
      <c r="G34" s="108">
        <v>209223</v>
      </c>
      <c r="H34" s="116">
        <v>2346422</v>
      </c>
      <c r="I34" s="101">
        <v>313365</v>
      </c>
      <c r="J34" s="101">
        <f t="shared" si="7"/>
        <v>2033057</v>
      </c>
      <c r="K34" s="119">
        <v>9.153E-2</v>
      </c>
      <c r="L34" s="116">
        <f t="shared" si="8"/>
        <v>186085.70720999999</v>
      </c>
      <c r="M34" s="103">
        <f t="shared" si="9"/>
        <v>395308.70721000002</v>
      </c>
      <c r="N34" s="103">
        <f t="shared" si="12"/>
        <v>144354.29278999998</v>
      </c>
      <c r="O34" s="108">
        <v>0</v>
      </c>
      <c r="P34" s="101">
        <f t="shared" si="10"/>
        <v>144354.29278999998</v>
      </c>
      <c r="Q34" s="101">
        <f t="shared" si="11"/>
        <v>514679.09629304678</v>
      </c>
      <c r="R34" s="87">
        <v>36</v>
      </c>
    </row>
    <row r="35" spans="1:18" s="77" customFormat="1" ht="17.25" customHeight="1">
      <c r="A35" s="89">
        <v>37</v>
      </c>
      <c r="B35" s="93" t="s">
        <v>77</v>
      </c>
      <c r="C35" s="120">
        <v>393163</v>
      </c>
      <c r="D35" s="120">
        <v>4918</v>
      </c>
      <c r="E35" s="120">
        <v>79944</v>
      </c>
      <c r="F35" s="175">
        <v>31212.35</v>
      </c>
      <c r="G35" s="120">
        <v>153502</v>
      </c>
      <c r="H35" s="112">
        <v>2236298</v>
      </c>
      <c r="I35" s="113">
        <v>122974</v>
      </c>
      <c r="J35" s="113">
        <f t="shared" si="7"/>
        <v>2113324</v>
      </c>
      <c r="K35" s="121">
        <v>6.2477999999999999E-2</v>
      </c>
      <c r="L35" s="122">
        <f t="shared" si="8"/>
        <v>132036.256872</v>
      </c>
      <c r="M35" s="112">
        <f t="shared" si="9"/>
        <v>285538.256872</v>
      </c>
      <c r="N35" s="112">
        <f t="shared" si="12"/>
        <v>107624.743128</v>
      </c>
      <c r="O35" s="120">
        <v>0</v>
      </c>
      <c r="P35" s="113">
        <f t="shared" si="10"/>
        <v>107624.743128</v>
      </c>
      <c r="Q35" s="113">
        <f t="shared" si="11"/>
        <v>454716.9581130541</v>
      </c>
      <c r="R35" s="93">
        <v>37</v>
      </c>
    </row>
    <row r="36" spans="1:18" s="77" customFormat="1" ht="17.25" customHeight="1">
      <c r="A36" s="78">
        <v>40</v>
      </c>
      <c r="B36" s="78" t="s">
        <v>78</v>
      </c>
      <c r="C36" s="115">
        <v>351417</v>
      </c>
      <c r="D36" s="115">
        <v>3789</v>
      </c>
      <c r="E36" s="115">
        <v>92747</v>
      </c>
      <c r="F36" s="173">
        <v>36103.089999999997</v>
      </c>
      <c r="G36" s="115">
        <v>136795</v>
      </c>
      <c r="H36" s="197">
        <v>2281290</v>
      </c>
      <c r="I36" s="117">
        <v>377383</v>
      </c>
      <c r="J36" s="117">
        <f t="shared" si="7"/>
        <v>1903907</v>
      </c>
      <c r="K36" s="118">
        <v>7.2156999999999999E-2</v>
      </c>
      <c r="L36" s="197">
        <f t="shared" si="8"/>
        <v>137380.21739899999</v>
      </c>
      <c r="M36" s="198">
        <f t="shared" si="9"/>
        <v>274175.21739899996</v>
      </c>
      <c r="N36" s="198">
        <f t="shared" si="12"/>
        <v>77241.782601000043</v>
      </c>
      <c r="O36" s="115">
        <v>0</v>
      </c>
      <c r="P36" s="197">
        <f t="shared" si="10"/>
        <v>77241.782601000043</v>
      </c>
      <c r="Q36" s="117">
        <f t="shared" si="11"/>
        <v>602082.3436262866</v>
      </c>
      <c r="R36" s="82">
        <v>40</v>
      </c>
    </row>
    <row r="37" spans="1:18" s="77" customFormat="1" ht="17.25" customHeight="1">
      <c r="A37" s="84">
        <v>41</v>
      </c>
      <c r="B37" s="84" t="s">
        <v>79</v>
      </c>
      <c r="C37" s="108">
        <v>405345</v>
      </c>
      <c r="D37" s="108">
        <v>4568</v>
      </c>
      <c r="E37" s="108">
        <v>88736</v>
      </c>
      <c r="F37" s="174">
        <v>34570.89</v>
      </c>
      <c r="G37" s="108">
        <v>157920</v>
      </c>
      <c r="H37" s="103">
        <v>2696042</v>
      </c>
      <c r="I37" s="101">
        <v>217984</v>
      </c>
      <c r="J37" s="101">
        <f t="shared" si="7"/>
        <v>2478058</v>
      </c>
      <c r="K37" s="119">
        <v>6.9124000000000005E-2</v>
      </c>
      <c r="L37" s="116">
        <f t="shared" si="8"/>
        <v>171293.28119200002</v>
      </c>
      <c r="M37" s="103">
        <f t="shared" si="9"/>
        <v>329213.28119200002</v>
      </c>
      <c r="N37" s="103">
        <f t="shared" si="12"/>
        <v>76131.718807999976</v>
      </c>
      <c r="O37" s="108">
        <v>0</v>
      </c>
      <c r="P37" s="116">
        <f t="shared" si="10"/>
        <v>76131.718807999976</v>
      </c>
      <c r="Q37" s="101">
        <f t="shared" si="11"/>
        <v>590201.83887915942</v>
      </c>
      <c r="R37" s="87">
        <v>41</v>
      </c>
    </row>
    <row r="38" spans="1:18" s="77" customFormat="1" ht="17.25" customHeight="1">
      <c r="A38" s="84">
        <v>44</v>
      </c>
      <c r="B38" s="84" t="s">
        <v>80</v>
      </c>
      <c r="C38" s="108">
        <v>253986</v>
      </c>
      <c r="D38" s="108">
        <v>3061</v>
      </c>
      <c r="E38" s="108">
        <v>82975</v>
      </c>
      <c r="F38" s="174">
        <v>32370.19</v>
      </c>
      <c r="G38" s="108">
        <v>99085</v>
      </c>
      <c r="H38" s="103">
        <v>2678459</v>
      </c>
      <c r="I38" s="101">
        <v>449871</v>
      </c>
      <c r="J38" s="101">
        <f t="shared" si="7"/>
        <v>2228588</v>
      </c>
      <c r="K38" s="119">
        <v>6.4768999999999993E-2</v>
      </c>
      <c r="L38" s="116">
        <f t="shared" si="8"/>
        <v>144343.416172</v>
      </c>
      <c r="M38" s="103">
        <f t="shared" si="9"/>
        <v>243428.416172</v>
      </c>
      <c r="N38" s="103">
        <f t="shared" si="12"/>
        <v>10557.583828000003</v>
      </c>
      <c r="O38" s="108">
        <v>0</v>
      </c>
      <c r="P38" s="116">
        <f t="shared" si="10"/>
        <v>10557.583828000003</v>
      </c>
      <c r="Q38" s="101">
        <f t="shared" si="11"/>
        <v>875027.44201241422</v>
      </c>
      <c r="R38" s="87">
        <v>44</v>
      </c>
    </row>
    <row r="39" spans="1:18" s="77" customFormat="1" ht="17.25" customHeight="1">
      <c r="A39" s="84">
        <v>45</v>
      </c>
      <c r="B39" s="84" t="s">
        <v>81</v>
      </c>
      <c r="C39" s="108">
        <v>128077</v>
      </c>
      <c r="D39" s="108">
        <v>1519</v>
      </c>
      <c r="E39" s="108">
        <v>84317</v>
      </c>
      <c r="F39" s="174">
        <v>32882.83</v>
      </c>
      <c r="G39" s="108">
        <v>49949</v>
      </c>
      <c r="H39" s="103">
        <v>1454215</v>
      </c>
      <c r="I39" s="101">
        <v>411958</v>
      </c>
      <c r="J39" s="101">
        <f t="shared" si="7"/>
        <v>1042257</v>
      </c>
      <c r="K39" s="119">
        <v>6.5783999999999995E-2</v>
      </c>
      <c r="L39" s="116">
        <f t="shared" si="8"/>
        <v>68563.834487999993</v>
      </c>
      <c r="M39" s="103">
        <f t="shared" si="9"/>
        <v>118512.83448799999</v>
      </c>
      <c r="N39" s="103">
        <f t="shared" si="12"/>
        <v>9564.1655120000069</v>
      </c>
      <c r="O39" s="108">
        <v>0</v>
      </c>
      <c r="P39" s="116">
        <f t="shared" si="10"/>
        <v>9564.1655120000069</v>
      </c>
      <c r="Q39" s="101">
        <f t="shared" si="11"/>
        <v>957350.23041474656</v>
      </c>
      <c r="R39" s="87">
        <v>45</v>
      </c>
    </row>
    <row r="40" spans="1:18" s="77" customFormat="1" ht="17.25" customHeight="1">
      <c r="A40" s="84">
        <v>47</v>
      </c>
      <c r="B40" s="84" t="s">
        <v>82</v>
      </c>
      <c r="C40" s="108">
        <v>511996</v>
      </c>
      <c r="D40" s="108">
        <v>5586</v>
      </c>
      <c r="E40" s="108">
        <v>91657</v>
      </c>
      <c r="F40" s="174">
        <v>35686.71</v>
      </c>
      <c r="G40" s="108">
        <v>199346</v>
      </c>
      <c r="H40" s="103">
        <v>4192656</v>
      </c>
      <c r="I40" s="101">
        <v>710726</v>
      </c>
      <c r="J40" s="101">
        <f t="shared" si="7"/>
        <v>3481930</v>
      </c>
      <c r="K40" s="119">
        <v>7.1332999999999994E-2</v>
      </c>
      <c r="L40" s="116">
        <f t="shared" si="8"/>
        <v>248376.51268999997</v>
      </c>
      <c r="M40" s="103">
        <f t="shared" si="9"/>
        <v>447722.51269</v>
      </c>
      <c r="N40" s="103">
        <f t="shared" si="12"/>
        <v>64273.487309999997</v>
      </c>
      <c r="O40" s="108">
        <v>0</v>
      </c>
      <c r="P40" s="116">
        <f t="shared" si="10"/>
        <v>64273.487309999997</v>
      </c>
      <c r="Q40" s="101">
        <f t="shared" si="11"/>
        <v>750564.98388829222</v>
      </c>
      <c r="R40" s="87">
        <v>47</v>
      </c>
    </row>
    <row r="41" spans="1:18" s="77" customFormat="1" ht="17.25" customHeight="1">
      <c r="A41" s="89">
        <v>50</v>
      </c>
      <c r="B41" s="89" t="s">
        <v>83</v>
      </c>
      <c r="C41" s="120">
        <v>217134</v>
      </c>
      <c r="D41" s="120">
        <v>2388</v>
      </c>
      <c r="E41" s="120">
        <v>90927</v>
      </c>
      <c r="F41" s="175">
        <v>35407.85</v>
      </c>
      <c r="G41" s="120">
        <v>84554</v>
      </c>
      <c r="H41" s="112">
        <v>1760298</v>
      </c>
      <c r="I41" s="113">
        <v>225460</v>
      </c>
      <c r="J41" s="113">
        <f t="shared" si="7"/>
        <v>1534838</v>
      </c>
      <c r="K41" s="121">
        <v>7.0780999999999997E-2</v>
      </c>
      <c r="L41" s="122">
        <f t="shared" si="8"/>
        <v>108637.36847799999</v>
      </c>
      <c r="M41" s="112">
        <f t="shared" si="9"/>
        <v>193191.36847799999</v>
      </c>
      <c r="N41" s="112">
        <f t="shared" si="12"/>
        <v>23942.631522000011</v>
      </c>
      <c r="O41" s="120">
        <v>0</v>
      </c>
      <c r="P41" s="122">
        <f t="shared" si="10"/>
        <v>23942.631522000011</v>
      </c>
      <c r="Q41" s="113">
        <f t="shared" si="11"/>
        <v>737143.21608040202</v>
      </c>
      <c r="R41" s="93">
        <v>50</v>
      </c>
    </row>
    <row r="42" spans="1:18" s="77" customFormat="1" ht="17.25" customHeight="1">
      <c r="A42" s="78">
        <v>53</v>
      </c>
      <c r="B42" s="78" t="s">
        <v>84</v>
      </c>
      <c r="C42" s="115">
        <v>208531</v>
      </c>
      <c r="D42" s="115">
        <v>2196</v>
      </c>
      <c r="E42" s="115">
        <v>94959</v>
      </c>
      <c r="F42" s="173">
        <v>36948.080000000002</v>
      </c>
      <c r="G42" s="115">
        <v>81138</v>
      </c>
      <c r="H42" s="198">
        <v>1452343</v>
      </c>
      <c r="I42" s="117">
        <v>279728</v>
      </c>
      <c r="J42" s="117">
        <f t="shared" si="7"/>
        <v>1172615</v>
      </c>
      <c r="K42" s="118">
        <v>7.3829000000000006E-2</v>
      </c>
      <c r="L42" s="197">
        <f t="shared" si="8"/>
        <v>86572.992835000012</v>
      </c>
      <c r="M42" s="198">
        <f t="shared" si="9"/>
        <v>167710.99283500001</v>
      </c>
      <c r="N42" s="198">
        <f t="shared" si="12"/>
        <v>40820.007164999988</v>
      </c>
      <c r="O42" s="115">
        <v>0</v>
      </c>
      <c r="P42" s="117">
        <f t="shared" si="10"/>
        <v>40820.007164999988</v>
      </c>
      <c r="Q42" s="117">
        <f t="shared" si="11"/>
        <v>661358.37887067394</v>
      </c>
      <c r="R42" s="82">
        <v>53</v>
      </c>
    </row>
    <row r="43" spans="1:18" s="77" customFormat="1" ht="17.25" customHeight="1">
      <c r="A43" s="84">
        <v>54</v>
      </c>
      <c r="B43" s="84" t="s">
        <v>85</v>
      </c>
      <c r="C43" s="108">
        <v>221858</v>
      </c>
      <c r="D43" s="108">
        <v>2113</v>
      </c>
      <c r="E43" s="108">
        <v>104997</v>
      </c>
      <c r="F43" s="174">
        <v>40782.589999999997</v>
      </c>
      <c r="G43" s="108">
        <v>86174</v>
      </c>
      <c r="H43" s="103">
        <v>1231974</v>
      </c>
      <c r="I43" s="101">
        <v>173426</v>
      </c>
      <c r="J43" s="101">
        <f t="shared" si="7"/>
        <v>1058548</v>
      </c>
      <c r="K43" s="119">
        <v>8.1418000000000004E-2</v>
      </c>
      <c r="L43" s="116">
        <f t="shared" si="8"/>
        <v>86184.861064000012</v>
      </c>
      <c r="M43" s="103">
        <f t="shared" si="9"/>
        <v>172358.861064</v>
      </c>
      <c r="N43" s="103">
        <f t="shared" si="12"/>
        <v>49499.138936000003</v>
      </c>
      <c r="O43" s="108">
        <v>0</v>
      </c>
      <c r="P43" s="101">
        <f t="shared" si="10"/>
        <v>49499.138936000003</v>
      </c>
      <c r="Q43" s="101">
        <f t="shared" si="11"/>
        <v>583044.9597728349</v>
      </c>
      <c r="R43" s="87">
        <v>54</v>
      </c>
    </row>
    <row r="44" spans="1:18" s="77" customFormat="1" ht="17.25" customHeight="1">
      <c r="A44" s="84">
        <v>55</v>
      </c>
      <c r="B44" s="84" t="s">
        <v>86</v>
      </c>
      <c r="C44" s="108">
        <v>72849</v>
      </c>
      <c r="D44" s="108">
        <v>700</v>
      </c>
      <c r="E44" s="108">
        <v>104070</v>
      </c>
      <c r="F44" s="174">
        <v>40428.480000000003</v>
      </c>
      <c r="G44" s="108">
        <v>28300</v>
      </c>
      <c r="H44" s="103">
        <v>312060</v>
      </c>
      <c r="I44" s="101">
        <v>4105</v>
      </c>
      <c r="J44" s="101">
        <f t="shared" si="7"/>
        <v>307955</v>
      </c>
      <c r="K44" s="119">
        <v>8.0716999999999997E-2</v>
      </c>
      <c r="L44" s="116">
        <f t="shared" si="8"/>
        <v>24857.203734999999</v>
      </c>
      <c r="M44" s="103">
        <f t="shared" si="9"/>
        <v>53157.203735000003</v>
      </c>
      <c r="N44" s="103">
        <f t="shared" si="12"/>
        <v>19691.796264999997</v>
      </c>
      <c r="O44" s="108">
        <v>0</v>
      </c>
      <c r="P44" s="101">
        <f t="shared" si="10"/>
        <v>19691.796264999997</v>
      </c>
      <c r="Q44" s="101">
        <f t="shared" si="11"/>
        <v>445800</v>
      </c>
      <c r="R44" s="87">
        <v>55</v>
      </c>
    </row>
    <row r="45" spans="1:18" s="77" customFormat="1" ht="17.25" customHeight="1">
      <c r="A45" s="89">
        <v>56</v>
      </c>
      <c r="B45" s="93" t="s">
        <v>87</v>
      </c>
      <c r="C45" s="120">
        <v>64759</v>
      </c>
      <c r="D45" s="120">
        <v>805</v>
      </c>
      <c r="E45" s="120">
        <v>80446</v>
      </c>
      <c r="F45" s="175">
        <v>31404.11</v>
      </c>
      <c r="G45" s="120">
        <v>25280</v>
      </c>
      <c r="H45" s="112">
        <v>341374</v>
      </c>
      <c r="I45" s="113">
        <v>9451</v>
      </c>
      <c r="J45" s="113">
        <f t="shared" si="7"/>
        <v>331923</v>
      </c>
      <c r="K45" s="121">
        <v>6.2856999999999996E-2</v>
      </c>
      <c r="L45" s="122">
        <f t="shared" si="8"/>
        <v>20863.684010999998</v>
      </c>
      <c r="M45" s="112">
        <f t="shared" si="9"/>
        <v>46143.684010999998</v>
      </c>
      <c r="N45" s="112">
        <f t="shared" si="12"/>
        <v>18615.315989000002</v>
      </c>
      <c r="O45" s="120">
        <v>0</v>
      </c>
      <c r="P45" s="113">
        <f t="shared" si="10"/>
        <v>18615.315989000002</v>
      </c>
      <c r="Q45" s="113">
        <f t="shared" si="11"/>
        <v>424067.08074534161</v>
      </c>
      <c r="R45" s="93">
        <v>56</v>
      </c>
    </row>
    <row r="46" spans="1:18" s="77" customFormat="1" ht="17.25" customHeight="1">
      <c r="A46" s="78">
        <v>58</v>
      </c>
      <c r="B46" s="78" t="s">
        <v>88</v>
      </c>
      <c r="C46" s="115">
        <v>353747</v>
      </c>
      <c r="D46" s="115">
        <v>3516</v>
      </c>
      <c r="E46" s="115">
        <v>100611</v>
      </c>
      <c r="F46" s="173">
        <v>39107.14</v>
      </c>
      <c r="G46" s="115">
        <v>137501</v>
      </c>
      <c r="H46" s="198">
        <v>1876785</v>
      </c>
      <c r="I46" s="117">
        <v>170208</v>
      </c>
      <c r="J46" s="117">
        <f t="shared" si="7"/>
        <v>1706577</v>
      </c>
      <c r="K46" s="118">
        <v>7.8102000000000005E-2</v>
      </c>
      <c r="L46" s="197">
        <f t="shared" si="8"/>
        <v>133287.07685400001</v>
      </c>
      <c r="M46" s="198">
        <f t="shared" si="9"/>
        <v>270788.07685399998</v>
      </c>
      <c r="N46" s="198">
        <f t="shared" si="12"/>
        <v>82958.923146000016</v>
      </c>
      <c r="O46" s="115">
        <v>0</v>
      </c>
      <c r="P46" s="197">
        <f t="shared" si="10"/>
        <v>82958.923146000016</v>
      </c>
      <c r="Q46" s="117">
        <f t="shared" si="11"/>
        <v>533784.12969283271</v>
      </c>
      <c r="R46" s="82">
        <v>58</v>
      </c>
    </row>
    <row r="47" spans="1:18" s="77" customFormat="1" ht="17.25" customHeight="1">
      <c r="A47" s="84">
        <v>59</v>
      </c>
      <c r="B47" s="84" t="s">
        <v>89</v>
      </c>
      <c r="C47" s="108">
        <v>444091</v>
      </c>
      <c r="D47" s="108">
        <v>4965</v>
      </c>
      <c r="E47" s="108">
        <v>89444</v>
      </c>
      <c r="F47" s="174">
        <v>34841.35</v>
      </c>
      <c r="G47" s="108">
        <v>172987</v>
      </c>
      <c r="H47" s="103">
        <v>3076571</v>
      </c>
      <c r="I47" s="101">
        <v>304206</v>
      </c>
      <c r="J47" s="101">
        <f t="shared" si="7"/>
        <v>2772365</v>
      </c>
      <c r="K47" s="119">
        <v>6.966E-2</v>
      </c>
      <c r="L47" s="116">
        <f t="shared" si="8"/>
        <v>193122.94589999999</v>
      </c>
      <c r="M47" s="103">
        <f t="shared" si="9"/>
        <v>366109.94589999999</v>
      </c>
      <c r="N47" s="103">
        <f t="shared" si="12"/>
        <v>77981.054100000008</v>
      </c>
      <c r="O47" s="108">
        <v>0</v>
      </c>
      <c r="P47" s="116">
        <f t="shared" si="10"/>
        <v>77981.054100000008</v>
      </c>
      <c r="Q47" s="101">
        <f t="shared" si="11"/>
        <v>619651.76233635447</v>
      </c>
      <c r="R47" s="87">
        <v>59</v>
      </c>
    </row>
    <row r="48" spans="1:18" s="77" customFormat="1" ht="17.25" customHeight="1">
      <c r="A48" s="84">
        <v>60</v>
      </c>
      <c r="B48" s="84" t="s">
        <v>90</v>
      </c>
      <c r="C48" s="108">
        <v>190042</v>
      </c>
      <c r="D48" s="108">
        <v>1945</v>
      </c>
      <c r="E48" s="108">
        <v>97708</v>
      </c>
      <c r="F48" s="174">
        <v>37998.199999999997</v>
      </c>
      <c r="G48" s="108">
        <v>73906</v>
      </c>
      <c r="H48" s="103">
        <v>1258218</v>
      </c>
      <c r="I48" s="101">
        <v>206226</v>
      </c>
      <c r="J48" s="101">
        <f t="shared" si="7"/>
        <v>1051992</v>
      </c>
      <c r="K48" s="119">
        <v>7.5907000000000002E-2</v>
      </c>
      <c r="L48" s="116">
        <f t="shared" si="8"/>
        <v>79853.556744000001</v>
      </c>
      <c r="M48" s="103">
        <f t="shared" si="9"/>
        <v>153759.556744</v>
      </c>
      <c r="N48" s="103">
        <f t="shared" si="12"/>
        <v>36282.443255999999</v>
      </c>
      <c r="O48" s="108">
        <v>0</v>
      </c>
      <c r="P48" s="116">
        <f t="shared" si="10"/>
        <v>36282.443255999999</v>
      </c>
      <c r="Q48" s="101">
        <f t="shared" si="11"/>
        <v>646898.71465295635</v>
      </c>
      <c r="R48" s="87">
        <v>60</v>
      </c>
    </row>
    <row r="49" spans="1:19" s="77" customFormat="1" ht="17.25" customHeight="1">
      <c r="A49" s="84">
        <v>62</v>
      </c>
      <c r="B49" s="84" t="s">
        <v>91</v>
      </c>
      <c r="C49" s="108">
        <v>462563</v>
      </c>
      <c r="D49" s="108">
        <v>5622</v>
      </c>
      <c r="E49" s="108">
        <v>82277</v>
      </c>
      <c r="F49" s="174">
        <v>32103.55</v>
      </c>
      <c r="G49" s="108">
        <v>180486</v>
      </c>
      <c r="H49" s="103">
        <v>2545819</v>
      </c>
      <c r="I49" s="101">
        <v>161321</v>
      </c>
      <c r="J49" s="101">
        <f t="shared" si="7"/>
        <v>2384498</v>
      </c>
      <c r="K49" s="119">
        <v>6.4241000000000006E-2</v>
      </c>
      <c r="L49" s="116">
        <f t="shared" si="8"/>
        <v>153182.53601800001</v>
      </c>
      <c r="M49" s="103">
        <f t="shared" si="9"/>
        <v>333668.53601799998</v>
      </c>
      <c r="N49" s="103">
        <f t="shared" si="12"/>
        <v>128894.46398200002</v>
      </c>
      <c r="O49" s="108">
        <v>0</v>
      </c>
      <c r="P49" s="116">
        <f t="shared" si="10"/>
        <v>128894.46398200002</v>
      </c>
      <c r="Q49" s="101">
        <f t="shared" si="11"/>
        <v>452831.55460690148</v>
      </c>
      <c r="R49" s="87">
        <v>62</v>
      </c>
    </row>
    <row r="50" spans="1:19" s="77" customFormat="1" ht="17.25" customHeight="1">
      <c r="A50" s="84">
        <v>63</v>
      </c>
      <c r="B50" s="84" t="s">
        <v>92</v>
      </c>
      <c r="C50" s="108">
        <v>352065</v>
      </c>
      <c r="D50" s="108">
        <v>3782</v>
      </c>
      <c r="E50" s="108">
        <v>93090</v>
      </c>
      <c r="F50" s="174">
        <v>36234.120000000003</v>
      </c>
      <c r="G50" s="108">
        <v>137037</v>
      </c>
      <c r="H50" s="103">
        <v>2330752</v>
      </c>
      <c r="I50" s="101">
        <v>283403</v>
      </c>
      <c r="J50" s="101">
        <f t="shared" si="7"/>
        <v>2047349</v>
      </c>
      <c r="K50" s="119">
        <v>7.2415999999999994E-2</v>
      </c>
      <c r="L50" s="116">
        <f t="shared" si="8"/>
        <v>148260.82518399999</v>
      </c>
      <c r="M50" s="103">
        <f t="shared" si="9"/>
        <v>285297.82518399996</v>
      </c>
      <c r="N50" s="103">
        <f t="shared" si="12"/>
        <v>66767.174816000042</v>
      </c>
      <c r="O50" s="108">
        <v>0</v>
      </c>
      <c r="P50" s="116">
        <f t="shared" si="10"/>
        <v>66767.174816000042</v>
      </c>
      <c r="Q50" s="101">
        <f t="shared" si="11"/>
        <v>616274.98677948175</v>
      </c>
      <c r="R50" s="87">
        <v>63</v>
      </c>
    </row>
    <row r="51" spans="1:19" s="77" customFormat="1" ht="17.25" customHeight="1">
      <c r="A51" s="89">
        <v>67</v>
      </c>
      <c r="B51" s="89" t="s">
        <v>93</v>
      </c>
      <c r="C51" s="120">
        <v>60967</v>
      </c>
      <c r="D51" s="120">
        <v>844</v>
      </c>
      <c r="E51" s="120">
        <v>72236</v>
      </c>
      <c r="F51" s="175">
        <v>28267.89</v>
      </c>
      <c r="G51" s="120">
        <v>23858</v>
      </c>
      <c r="H51" s="112">
        <v>599375</v>
      </c>
      <c r="I51" s="113">
        <v>15669</v>
      </c>
      <c r="J51" s="113">
        <f t="shared" si="7"/>
        <v>583706</v>
      </c>
      <c r="K51" s="121">
        <v>5.6649999999999999E-2</v>
      </c>
      <c r="L51" s="122">
        <f t="shared" si="8"/>
        <v>33066.944900000002</v>
      </c>
      <c r="M51" s="112">
        <f t="shared" si="9"/>
        <v>56924.944900000002</v>
      </c>
      <c r="N51" s="112">
        <f t="shared" si="12"/>
        <v>4042.0550999999978</v>
      </c>
      <c r="O51" s="120">
        <v>0</v>
      </c>
      <c r="P51" s="122">
        <f t="shared" si="10"/>
        <v>4042.0550999999978</v>
      </c>
      <c r="Q51" s="113">
        <f t="shared" si="11"/>
        <v>710159.95260663505</v>
      </c>
      <c r="R51" s="93">
        <v>67</v>
      </c>
    </row>
    <row r="52" spans="1:19" s="77" customFormat="1" ht="17.25" customHeight="1">
      <c r="A52" s="82">
        <v>70</v>
      </c>
      <c r="B52" s="82" t="s">
        <v>142</v>
      </c>
      <c r="C52" s="115">
        <v>1143052</v>
      </c>
      <c r="D52" s="115">
        <v>12560</v>
      </c>
      <c r="E52" s="115">
        <v>91007</v>
      </c>
      <c r="F52" s="173">
        <v>35438.410000000003</v>
      </c>
      <c r="G52" s="115">
        <v>445106</v>
      </c>
      <c r="H52" s="117">
        <v>6680526</v>
      </c>
      <c r="I52" s="117">
        <v>700107</v>
      </c>
      <c r="J52" s="117">
        <f t="shared" si="7"/>
        <v>5980419</v>
      </c>
      <c r="K52" s="118">
        <v>7.0841000000000001E-2</v>
      </c>
      <c r="L52" s="197">
        <f t="shared" si="8"/>
        <v>423658.862379</v>
      </c>
      <c r="M52" s="198">
        <f t="shared" si="9"/>
        <v>868764.86237900006</v>
      </c>
      <c r="N52" s="198">
        <f t="shared" si="12"/>
        <v>274287.13762099994</v>
      </c>
      <c r="O52" s="115">
        <v>0</v>
      </c>
      <c r="P52" s="117">
        <f t="shared" si="10"/>
        <v>274287.13762099994</v>
      </c>
      <c r="Q52" s="117">
        <f t="shared" si="11"/>
        <v>531889.01273885346</v>
      </c>
      <c r="R52" s="82">
        <v>70</v>
      </c>
    </row>
    <row r="53" spans="1:19" s="114" customFormat="1" ht="17.25" customHeight="1">
      <c r="A53" s="87">
        <v>71</v>
      </c>
      <c r="B53" s="87" t="s">
        <v>143</v>
      </c>
      <c r="C53" s="108">
        <v>204022</v>
      </c>
      <c r="D53" s="108">
        <v>2208</v>
      </c>
      <c r="E53" s="108">
        <v>92401</v>
      </c>
      <c r="F53" s="174">
        <v>35970.92</v>
      </c>
      <c r="G53" s="108">
        <v>79424</v>
      </c>
      <c r="H53" s="101">
        <v>1295118</v>
      </c>
      <c r="I53" s="101">
        <v>212728</v>
      </c>
      <c r="J53" s="101">
        <f t="shared" si="7"/>
        <v>1082390</v>
      </c>
      <c r="K53" s="119">
        <v>7.1895000000000001E-2</v>
      </c>
      <c r="L53" s="116">
        <f t="shared" si="8"/>
        <v>77818.429050000006</v>
      </c>
      <c r="M53" s="103">
        <f t="shared" si="9"/>
        <v>157242.42905000001</v>
      </c>
      <c r="N53" s="103">
        <f t="shared" si="12"/>
        <v>46779.570949999994</v>
      </c>
      <c r="O53" s="108">
        <v>0</v>
      </c>
      <c r="P53" s="101">
        <f t="shared" si="10"/>
        <v>46779.570949999994</v>
      </c>
      <c r="Q53" s="101">
        <f t="shared" si="11"/>
        <v>586557.06521739124</v>
      </c>
      <c r="R53" s="87">
        <v>71</v>
      </c>
    </row>
    <row r="54" spans="1:19" s="114" customFormat="1" ht="17.25" customHeight="1">
      <c r="A54" s="87">
        <v>72</v>
      </c>
      <c r="B54" s="84" t="s">
        <v>147</v>
      </c>
      <c r="C54" s="108">
        <v>847169</v>
      </c>
      <c r="D54" s="108">
        <v>9127</v>
      </c>
      <c r="E54" s="108">
        <v>92820</v>
      </c>
      <c r="F54" s="174">
        <v>36130.980000000003</v>
      </c>
      <c r="G54" s="108">
        <v>329767</v>
      </c>
      <c r="H54" s="101">
        <v>4605971</v>
      </c>
      <c r="I54" s="101">
        <v>326095</v>
      </c>
      <c r="J54" s="101">
        <f t="shared" si="7"/>
        <v>4279876</v>
      </c>
      <c r="K54" s="119">
        <v>7.2211999999999998E-2</v>
      </c>
      <c r="L54" s="116">
        <f t="shared" si="8"/>
        <v>309058.40571199998</v>
      </c>
      <c r="M54" s="103">
        <f t="shared" si="9"/>
        <v>638825.40571199998</v>
      </c>
      <c r="N54" s="103">
        <f t="shared" si="12"/>
        <v>208343.59428800002</v>
      </c>
      <c r="O54" s="108">
        <v>0</v>
      </c>
      <c r="P54" s="101">
        <f t="shared" si="10"/>
        <v>208343.59428800002</v>
      </c>
      <c r="Q54" s="101">
        <f t="shared" si="11"/>
        <v>504653.33625506738</v>
      </c>
      <c r="R54" s="87">
        <v>72</v>
      </c>
    </row>
    <row r="55" spans="1:19" s="77" customFormat="1" ht="17.25" customHeight="1">
      <c r="A55" s="93">
        <v>73</v>
      </c>
      <c r="B55" s="89" t="s">
        <v>146</v>
      </c>
      <c r="C55" s="120">
        <v>507209</v>
      </c>
      <c r="D55" s="120">
        <v>6217</v>
      </c>
      <c r="E55" s="120">
        <v>81584</v>
      </c>
      <c r="F55" s="175">
        <v>31838.83</v>
      </c>
      <c r="G55" s="120">
        <v>197942</v>
      </c>
      <c r="H55" s="113">
        <v>4152624</v>
      </c>
      <c r="I55" s="113">
        <v>505795</v>
      </c>
      <c r="J55" s="113">
        <f t="shared" si="7"/>
        <v>3646829</v>
      </c>
      <c r="K55" s="121">
        <v>6.3717999999999997E-2</v>
      </c>
      <c r="L55" s="122">
        <f t="shared" si="8"/>
        <v>232368.650222</v>
      </c>
      <c r="M55" s="112">
        <f t="shared" si="9"/>
        <v>430310.65022199997</v>
      </c>
      <c r="N55" s="112">
        <f t="shared" si="12"/>
        <v>76898.349778000033</v>
      </c>
      <c r="O55" s="120">
        <v>0</v>
      </c>
      <c r="P55" s="113">
        <f t="shared" si="10"/>
        <v>76898.349778000033</v>
      </c>
      <c r="Q55" s="113">
        <f t="shared" si="11"/>
        <v>667946.5980376387</v>
      </c>
      <c r="R55" s="93">
        <v>73</v>
      </c>
    </row>
    <row r="56" spans="1:19" ht="17.25" customHeight="1">
      <c r="A56" s="123"/>
      <c r="B56" s="124"/>
      <c r="C56" s="125"/>
      <c r="D56" s="125"/>
      <c r="E56" s="125"/>
      <c r="F56" s="125"/>
      <c r="G56" s="125"/>
      <c r="H56" s="125"/>
      <c r="I56" s="125"/>
      <c r="J56" s="125"/>
      <c r="K56" s="126"/>
      <c r="L56" s="125"/>
      <c r="M56" s="125"/>
      <c r="N56" s="125"/>
      <c r="O56" s="125"/>
      <c r="P56" s="125"/>
      <c r="Q56" s="125"/>
      <c r="R56" s="124"/>
      <c r="S56" s="16"/>
    </row>
    <row r="57" spans="1:19" ht="10.5" customHeight="1">
      <c r="A57" s="22"/>
      <c r="S57" s="16"/>
    </row>
    <row r="58" spans="1:19" ht="16.7" customHeight="1">
      <c r="S58" s="16"/>
    </row>
    <row r="59" spans="1:19" ht="16.7" customHeight="1">
      <c r="S59" s="16"/>
    </row>
    <row r="60" spans="1:19" ht="16.7" customHeight="1">
      <c r="S60" s="16"/>
    </row>
    <row r="61" spans="1:19" ht="16.7" customHeight="1">
      <c r="A61" s="25" t="s">
        <v>107</v>
      </c>
      <c r="B61" s="25" t="s">
        <v>107</v>
      </c>
      <c r="C61" s="26"/>
      <c r="D61" s="26"/>
      <c r="E61" s="27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8"/>
      <c r="S61" s="16"/>
    </row>
    <row r="62" spans="1:19" ht="16.7" customHeight="1">
      <c r="E62" s="27"/>
      <c r="G62" s="26"/>
    </row>
    <row r="63" spans="1:19" ht="16.7" customHeight="1">
      <c r="E63" s="27"/>
      <c r="G63" s="26"/>
    </row>
    <row r="64" spans="1:19" ht="16.7" customHeight="1">
      <c r="E64" s="27"/>
      <c r="G64" s="26"/>
    </row>
    <row r="65" spans="5:7" ht="16.7" customHeight="1">
      <c r="E65" s="27"/>
      <c r="G65" s="26"/>
    </row>
    <row r="66" spans="5:7" ht="16.7" customHeight="1">
      <c r="E66" s="27"/>
      <c r="G66" s="26"/>
    </row>
    <row r="67" spans="5:7" ht="16.7" customHeight="1">
      <c r="E67" s="27"/>
      <c r="G67" s="26"/>
    </row>
    <row r="68" spans="5:7" ht="16.7" customHeight="1">
      <c r="E68" s="27"/>
      <c r="G68" s="26"/>
    </row>
    <row r="69" spans="5:7" ht="16.7" customHeight="1">
      <c r="E69" s="27"/>
      <c r="G69" s="26"/>
    </row>
    <row r="70" spans="5:7" ht="16.7" customHeight="1">
      <c r="E70" s="27"/>
      <c r="G70" s="26"/>
    </row>
    <row r="71" spans="5:7" ht="16.7" customHeight="1">
      <c r="E71" s="27"/>
      <c r="G71" s="26"/>
    </row>
    <row r="72" spans="5:7" ht="16.7" customHeight="1">
      <c r="E72" s="27"/>
      <c r="G72" s="26"/>
    </row>
    <row r="73" spans="5:7" ht="16.7" customHeight="1">
      <c r="E73" s="27"/>
      <c r="G73" s="26"/>
    </row>
    <row r="74" spans="5:7" ht="16.7" customHeight="1">
      <c r="E74" s="27"/>
      <c r="G74" s="26"/>
    </row>
    <row r="75" spans="5:7" ht="16.7" customHeight="1">
      <c r="G75" s="26"/>
    </row>
    <row r="76" spans="5:7" ht="16.7" customHeight="1">
      <c r="G76" s="26"/>
    </row>
    <row r="77" spans="5:7" ht="16.7" customHeight="1">
      <c r="G77" s="26"/>
    </row>
    <row r="78" spans="5:7" ht="16.7" customHeight="1">
      <c r="G78" s="26"/>
    </row>
    <row r="79" spans="5:7" ht="16.7" customHeight="1">
      <c r="G79" s="26"/>
    </row>
    <row r="80" spans="5:7" ht="16.7" customHeight="1">
      <c r="G80" s="26"/>
    </row>
    <row r="81" spans="7:7" ht="16.7" customHeight="1">
      <c r="G81" s="26"/>
    </row>
    <row r="82" spans="7:7" ht="16.7" customHeight="1">
      <c r="G82" s="26"/>
    </row>
    <row r="83" spans="7:7" ht="16.7" customHeight="1">
      <c r="G83" s="26"/>
    </row>
    <row r="84" spans="7:7" ht="16.7" customHeight="1">
      <c r="G84" s="26"/>
    </row>
    <row r="85" spans="7:7" ht="16.7" customHeight="1">
      <c r="G85" s="26"/>
    </row>
    <row r="86" spans="7:7" ht="16.7" customHeight="1">
      <c r="G86" s="26"/>
    </row>
    <row r="87" spans="7:7" ht="16.7" customHeight="1">
      <c r="G87" s="26"/>
    </row>
    <row r="88" spans="7:7" ht="16.7" customHeight="1">
      <c r="G88" s="26"/>
    </row>
    <row r="89" spans="7:7" ht="16.7" customHeight="1">
      <c r="G89" s="26"/>
    </row>
    <row r="90" spans="7:7" ht="16.7" customHeight="1">
      <c r="G90" s="26"/>
    </row>
    <row r="91" spans="7:7" ht="16.7" customHeight="1">
      <c r="G91" s="26"/>
    </row>
    <row r="92" spans="7:7" ht="16.7" customHeight="1">
      <c r="G92" s="26"/>
    </row>
    <row r="93" spans="7:7" ht="16.7" customHeight="1">
      <c r="G93" s="26"/>
    </row>
    <row r="94" spans="7:7" ht="16.7" customHeight="1">
      <c r="G94" s="26"/>
    </row>
  </sheetData>
  <phoneticPr fontId="2"/>
  <printOptions horizontalCentered="1"/>
  <pageMargins left="0.59055118110236227" right="0.59055118110236227" top="0.39370078740157483" bottom="0.39370078740157483" header="0.51181102362204722" footer="0.11811023622047245"/>
  <pageSetup paperSize="9" scale="91" firstPageNumber="181" pageOrder="overThenDown" orientation="portrait" useFirstPageNumber="1" r:id="rId1"/>
  <headerFooter alignWithMargins="0">
    <oddFooter xml:space="preserve">&amp;C- &amp;P -
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94"/>
  <sheetViews>
    <sheetView topLeftCell="A16" zoomScale="85" zoomScaleNormal="85" zoomScaleSheetLayoutView="100" workbookViewId="0"/>
  </sheetViews>
  <sheetFormatPr defaultColWidth="13.25" defaultRowHeight="16.7" customHeight="1"/>
  <cols>
    <col min="1" max="1" width="3.25" style="13" customWidth="1"/>
    <col min="2" max="2" width="9.625" style="13" customWidth="1"/>
    <col min="3" max="9" width="10.875" style="14" customWidth="1"/>
    <col min="10" max="10" width="11.5" style="14" customWidth="1"/>
    <col min="11" max="17" width="12.125" style="14" customWidth="1"/>
    <col min="18" max="18" width="3.25" style="13" customWidth="1"/>
    <col min="19" max="19" width="8.25" style="14" customWidth="1"/>
    <col min="20" max="16384" width="13.25" style="14"/>
  </cols>
  <sheetData>
    <row r="1" spans="1:19" ht="17.25" customHeight="1">
      <c r="A1" s="167" t="s">
        <v>172</v>
      </c>
    </row>
    <row r="2" spans="1:19" s="77" customFormat="1" ht="17.25" customHeight="1">
      <c r="A2" s="127"/>
      <c r="B2" s="127"/>
      <c r="C2" s="83"/>
      <c r="D2" s="83"/>
      <c r="E2" s="83"/>
      <c r="F2" s="83"/>
      <c r="G2" s="83"/>
      <c r="H2" s="83" t="s">
        <v>149</v>
      </c>
      <c r="I2" s="83"/>
      <c r="J2" s="83"/>
      <c r="K2" s="83"/>
      <c r="L2" s="83"/>
      <c r="M2" s="83"/>
      <c r="N2" s="83"/>
      <c r="O2" s="83"/>
      <c r="P2" s="83"/>
      <c r="Q2" s="83"/>
      <c r="R2" s="127"/>
    </row>
    <row r="3" spans="1:19" s="77" customFormat="1" ht="17.25" customHeight="1">
      <c r="A3" s="128" t="s">
        <v>0</v>
      </c>
      <c r="B3" s="128"/>
      <c r="C3" s="129"/>
      <c r="D3" s="129"/>
      <c r="E3" s="128" t="s">
        <v>94</v>
      </c>
      <c r="F3" s="130" t="s">
        <v>95</v>
      </c>
      <c r="G3" s="131"/>
      <c r="H3" s="130" t="s">
        <v>148</v>
      </c>
      <c r="I3" s="131"/>
      <c r="J3" s="131"/>
      <c r="K3" s="131"/>
      <c r="L3" s="131"/>
      <c r="M3" s="128" t="s">
        <v>97</v>
      </c>
      <c r="N3" s="128" t="s">
        <v>98</v>
      </c>
      <c r="O3" s="128" t="s">
        <v>99</v>
      </c>
      <c r="P3" s="128" t="s">
        <v>100</v>
      </c>
      <c r="Q3" s="128" t="s">
        <v>101</v>
      </c>
      <c r="R3" s="132" t="s">
        <v>0</v>
      </c>
      <c r="S3" s="83"/>
    </row>
    <row r="4" spans="1:19" s="77" customFormat="1" ht="17.25" customHeight="1">
      <c r="A4" s="133" t="s">
        <v>11</v>
      </c>
      <c r="B4" s="133" t="s">
        <v>12</v>
      </c>
      <c r="C4" s="133" t="s">
        <v>102</v>
      </c>
      <c r="D4" s="133" t="s">
        <v>139</v>
      </c>
      <c r="E4" s="133" t="s">
        <v>104</v>
      </c>
      <c r="F4" s="134"/>
      <c r="G4" s="134"/>
      <c r="H4" s="134"/>
      <c r="I4" s="134"/>
      <c r="J4" s="135"/>
      <c r="K4" s="135"/>
      <c r="L4" s="136"/>
      <c r="M4" s="134"/>
      <c r="N4" s="134"/>
      <c r="O4" s="133" t="s">
        <v>105</v>
      </c>
      <c r="P4" s="133" t="s">
        <v>98</v>
      </c>
      <c r="Q4" s="133" t="s">
        <v>106</v>
      </c>
      <c r="R4" s="137" t="s">
        <v>11</v>
      </c>
      <c r="S4" s="83"/>
    </row>
    <row r="5" spans="1:19" s="77" customFormat="1" ht="17.25" customHeight="1">
      <c r="A5" s="133" t="s">
        <v>23</v>
      </c>
      <c r="B5" s="133" t="s">
        <v>24</v>
      </c>
      <c r="C5" s="133" t="s">
        <v>107</v>
      </c>
      <c r="D5" s="133" t="s">
        <v>140</v>
      </c>
      <c r="E5" s="133" t="s">
        <v>97</v>
      </c>
      <c r="F5" s="133" t="s">
        <v>108</v>
      </c>
      <c r="G5" s="133" t="s">
        <v>109</v>
      </c>
      <c r="H5" s="133" t="s">
        <v>101</v>
      </c>
      <c r="I5" s="133" t="s">
        <v>110</v>
      </c>
      <c r="J5" s="137" t="s">
        <v>111</v>
      </c>
      <c r="K5" s="137" t="s">
        <v>112</v>
      </c>
      <c r="L5" s="138" t="s">
        <v>112</v>
      </c>
      <c r="M5" s="133" t="s">
        <v>113</v>
      </c>
      <c r="N5" s="133" t="s">
        <v>114</v>
      </c>
      <c r="O5" s="133" t="s">
        <v>115</v>
      </c>
      <c r="P5" s="133" t="s">
        <v>114</v>
      </c>
      <c r="Q5" s="133" t="s">
        <v>116</v>
      </c>
      <c r="R5" s="137" t="s">
        <v>23</v>
      </c>
      <c r="S5" s="83"/>
    </row>
    <row r="6" spans="1:19" s="77" customFormat="1" ht="17.25" customHeight="1">
      <c r="A6" s="133" t="s">
        <v>36</v>
      </c>
      <c r="B6" s="133" t="s">
        <v>37</v>
      </c>
      <c r="C6" s="133" t="s">
        <v>117</v>
      </c>
      <c r="D6" s="133" t="s">
        <v>141</v>
      </c>
      <c r="E6" s="133" t="s">
        <v>119</v>
      </c>
      <c r="F6" s="133" t="s">
        <v>120</v>
      </c>
      <c r="G6" s="133" t="s">
        <v>113</v>
      </c>
      <c r="H6" s="133" t="s">
        <v>121</v>
      </c>
      <c r="I6" s="133" t="s">
        <v>122</v>
      </c>
      <c r="J6" s="137" t="s">
        <v>123</v>
      </c>
      <c r="K6" s="137" t="s">
        <v>124</v>
      </c>
      <c r="L6" s="138" t="s">
        <v>113</v>
      </c>
      <c r="M6" s="133" t="s">
        <v>107</v>
      </c>
      <c r="N6" s="134"/>
      <c r="O6" s="133" t="s">
        <v>125</v>
      </c>
      <c r="P6" s="139" t="s">
        <v>126</v>
      </c>
      <c r="Q6" s="139" t="s">
        <v>127</v>
      </c>
      <c r="R6" s="137" t="s">
        <v>36</v>
      </c>
      <c r="S6" s="83"/>
    </row>
    <row r="7" spans="1:19" s="77" customFormat="1" ht="17.25" customHeight="1">
      <c r="A7" s="140" t="s">
        <v>45</v>
      </c>
      <c r="B7" s="140"/>
      <c r="C7" s="141" t="s">
        <v>46</v>
      </c>
      <c r="D7" s="141" t="s">
        <v>47</v>
      </c>
      <c r="E7" s="141" t="s">
        <v>128</v>
      </c>
      <c r="F7" s="141" t="s">
        <v>49</v>
      </c>
      <c r="G7" s="141" t="s">
        <v>129</v>
      </c>
      <c r="H7" s="141" t="s">
        <v>130</v>
      </c>
      <c r="I7" s="141" t="s">
        <v>52</v>
      </c>
      <c r="J7" s="142" t="s">
        <v>131</v>
      </c>
      <c r="K7" s="142" t="s">
        <v>54</v>
      </c>
      <c r="L7" s="143" t="s">
        <v>132</v>
      </c>
      <c r="M7" s="141" t="s">
        <v>133</v>
      </c>
      <c r="N7" s="141" t="s">
        <v>134</v>
      </c>
      <c r="O7" s="141" t="s">
        <v>55</v>
      </c>
      <c r="P7" s="141" t="s">
        <v>56</v>
      </c>
      <c r="Q7" s="141" t="s">
        <v>135</v>
      </c>
      <c r="R7" s="144" t="s">
        <v>45</v>
      </c>
      <c r="S7" s="83"/>
    </row>
    <row r="8" spans="1:19" s="77" customFormat="1" ht="17.25" customHeight="1">
      <c r="A8" s="128"/>
      <c r="B8" s="132" t="s">
        <v>107</v>
      </c>
      <c r="C8" s="145" t="s">
        <v>57</v>
      </c>
      <c r="D8" s="146" t="s">
        <v>136</v>
      </c>
      <c r="E8" s="146" t="s">
        <v>137</v>
      </c>
      <c r="F8" s="146" t="s">
        <v>138</v>
      </c>
      <c r="G8" s="145" t="s">
        <v>57</v>
      </c>
      <c r="H8" s="146" t="s">
        <v>57</v>
      </c>
      <c r="I8" s="145" t="s">
        <v>57</v>
      </c>
      <c r="J8" s="146" t="s">
        <v>57</v>
      </c>
      <c r="K8" s="147"/>
      <c r="L8" s="148" t="s">
        <v>57</v>
      </c>
      <c r="M8" s="146" t="s">
        <v>57</v>
      </c>
      <c r="N8" s="146" t="s">
        <v>57</v>
      </c>
      <c r="O8" s="145" t="s">
        <v>57</v>
      </c>
      <c r="P8" s="146" t="s">
        <v>57</v>
      </c>
      <c r="Q8" s="146" t="s">
        <v>137</v>
      </c>
      <c r="R8" s="132"/>
      <c r="S8" s="83"/>
    </row>
    <row r="9" spans="1:19" s="77" customFormat="1" ht="17.25" hidden="1" customHeight="1">
      <c r="A9" s="133"/>
      <c r="B9" s="137" t="s">
        <v>151</v>
      </c>
      <c r="C9" s="186">
        <v>4853184</v>
      </c>
      <c r="D9" s="177">
        <v>197350</v>
      </c>
      <c r="E9" s="177">
        <v>24591.760831010895</v>
      </c>
      <c r="F9" s="187">
        <v>10336.959999999999</v>
      </c>
      <c r="G9" s="187">
        <v>2039998</v>
      </c>
      <c r="H9" s="177">
        <v>127112168</v>
      </c>
      <c r="I9" s="187">
        <v>10117224</v>
      </c>
      <c r="J9" s="177">
        <v>116994944</v>
      </c>
      <c r="K9" s="194">
        <v>1.3084780834E-2</v>
      </c>
      <c r="L9" s="176">
        <v>1717050</v>
      </c>
      <c r="M9" s="177">
        <v>1530851</v>
      </c>
      <c r="N9" s="177">
        <v>1282335</v>
      </c>
      <c r="O9" s="187">
        <v>76206</v>
      </c>
      <c r="P9" s="177">
        <v>1206129</v>
      </c>
      <c r="Q9" s="177">
        <f>H9/D9*1000</f>
        <v>644095.10007600707</v>
      </c>
      <c r="R9" s="137"/>
      <c r="S9" s="83"/>
    </row>
    <row r="10" spans="1:19" s="77" customFormat="1" ht="17.25" hidden="1" customHeight="1">
      <c r="A10" s="133"/>
      <c r="B10" s="137" t="s">
        <v>153</v>
      </c>
      <c r="C10" s="186">
        <v>4847572</v>
      </c>
      <c r="D10" s="177">
        <v>195038</v>
      </c>
      <c r="E10" s="177">
        <v>24854.500148688974</v>
      </c>
      <c r="F10" s="187">
        <v>10902.2</v>
      </c>
      <c r="G10" s="187">
        <v>2126345</v>
      </c>
      <c r="H10" s="177">
        <v>115092125</v>
      </c>
      <c r="I10" s="187">
        <v>12367868</v>
      </c>
      <c r="J10" s="177">
        <v>102724257</v>
      </c>
      <c r="K10" s="194">
        <v>1.4895747212E-2</v>
      </c>
      <c r="L10" s="176">
        <v>1530154</v>
      </c>
      <c r="M10" s="177">
        <v>3656499</v>
      </c>
      <c r="N10" s="177">
        <v>1191073</v>
      </c>
      <c r="O10" s="187">
        <v>0</v>
      </c>
      <c r="P10" s="177">
        <v>1191073</v>
      </c>
      <c r="Q10" s="177">
        <f t="shared" ref="Q10:Q55" si="0">H10/D10*1000</f>
        <v>590101.03159384325</v>
      </c>
      <c r="R10" s="137"/>
      <c r="S10" s="83"/>
    </row>
    <row r="11" spans="1:19" s="153" customFormat="1" ht="17.25" customHeight="1">
      <c r="A11" s="149"/>
      <c r="B11" s="150" t="s">
        <v>165</v>
      </c>
      <c r="C11" s="206">
        <v>5546861</v>
      </c>
      <c r="D11" s="41">
        <v>187649</v>
      </c>
      <c r="E11" s="151">
        <v>29559.768503962187</v>
      </c>
      <c r="F11" s="207">
        <v>12767.06</v>
      </c>
      <c r="G11" s="41">
        <v>2395725</v>
      </c>
      <c r="H11" s="41">
        <v>110162345</v>
      </c>
      <c r="I11" s="41">
        <v>10214952</v>
      </c>
      <c r="J11" s="41">
        <f>H11-I11</f>
        <v>99947393</v>
      </c>
      <c r="K11" s="208">
        <v>1.8126247979999999E-2</v>
      </c>
      <c r="L11" s="41">
        <v>1811672</v>
      </c>
      <c r="M11" s="43">
        <f>G11+L11</f>
        <v>4207397</v>
      </c>
      <c r="N11" s="43">
        <f>C11-M11</f>
        <v>1339464</v>
      </c>
      <c r="O11" s="41">
        <v>0</v>
      </c>
      <c r="P11" s="43">
        <f>N11-O11</f>
        <v>1339464</v>
      </c>
      <c r="Q11" s="177">
        <f t="shared" si="0"/>
        <v>587065.98489733494</v>
      </c>
      <c r="R11" s="150"/>
      <c r="S11" s="152"/>
    </row>
    <row r="12" spans="1:19" s="77" customFormat="1" ht="17.25" customHeight="1">
      <c r="A12" s="137"/>
      <c r="B12" s="209" t="s">
        <v>166</v>
      </c>
      <c r="C12" s="206">
        <v>5801285</v>
      </c>
      <c r="D12" s="41">
        <v>177393</v>
      </c>
      <c r="E12" s="151">
        <v>32703.009701622952</v>
      </c>
      <c r="F12" s="207">
        <v>13812.23</v>
      </c>
      <c r="G12" s="41">
        <v>2450191</v>
      </c>
      <c r="H12" s="41">
        <v>111845089</v>
      </c>
      <c r="I12" s="41">
        <v>12428187</v>
      </c>
      <c r="J12" s="41">
        <f>H12-I12</f>
        <v>99416902</v>
      </c>
      <c r="K12" s="208">
        <v>2.0990966650000002E-2</v>
      </c>
      <c r="L12" s="41">
        <v>2086859</v>
      </c>
      <c r="M12" s="43">
        <f>G12+L12</f>
        <v>4537050</v>
      </c>
      <c r="N12" s="43">
        <f>C12-M12</f>
        <v>1264235</v>
      </c>
      <c r="O12" s="41">
        <v>0</v>
      </c>
      <c r="P12" s="43">
        <f>N12-O12</f>
        <v>1264235</v>
      </c>
      <c r="Q12" s="177">
        <f t="shared" si="0"/>
        <v>630493.24945178221</v>
      </c>
      <c r="R12" s="137"/>
      <c r="S12" s="83"/>
    </row>
    <row r="13" spans="1:19" s="77" customFormat="1" ht="17.25" customHeight="1">
      <c r="A13" s="133"/>
      <c r="B13" s="209" t="s">
        <v>167</v>
      </c>
      <c r="C13" s="206">
        <v>5722692</v>
      </c>
      <c r="D13" s="41">
        <v>164951</v>
      </c>
      <c r="E13" s="151">
        <v>34693.284672417867</v>
      </c>
      <c r="F13" s="207">
        <v>14612.3</v>
      </c>
      <c r="G13" s="41">
        <v>2410269</v>
      </c>
      <c r="H13" s="41">
        <v>102899146</v>
      </c>
      <c r="I13" s="41">
        <v>8201237</v>
      </c>
      <c r="J13" s="41">
        <f>H13-I13</f>
        <v>94697909</v>
      </c>
      <c r="K13" s="208">
        <v>2.0940735653999999E-2</v>
      </c>
      <c r="L13" s="41">
        <v>1983043.8793555477</v>
      </c>
      <c r="M13" s="43">
        <f>G13+L13</f>
        <v>4393312.8793555479</v>
      </c>
      <c r="N13" s="43">
        <f>C13-M13</f>
        <v>1329379.1206444521</v>
      </c>
      <c r="O13" s="41">
        <v>0</v>
      </c>
      <c r="P13" s="43">
        <f>N13-O13</f>
        <v>1329379.1206444521</v>
      </c>
      <c r="Q13" s="177">
        <f t="shared" si="0"/>
        <v>623816.44245866966</v>
      </c>
      <c r="R13" s="137"/>
      <c r="S13" s="83"/>
    </row>
    <row r="14" spans="1:19" s="77" customFormat="1" ht="17.25" customHeight="1">
      <c r="A14" s="133"/>
      <c r="B14" s="210" t="s">
        <v>168</v>
      </c>
      <c r="C14" s="41">
        <v>5051701</v>
      </c>
      <c r="D14" s="41">
        <v>152055</v>
      </c>
      <c r="E14" s="151">
        <v>33222.853572699998</v>
      </c>
      <c r="F14" s="211">
        <v>13896</v>
      </c>
      <c r="G14" s="41">
        <v>2112956</v>
      </c>
      <c r="H14" s="41">
        <v>93532486</v>
      </c>
      <c r="I14" s="41">
        <v>6327257</v>
      </c>
      <c r="J14" s="41">
        <f>H14-I14</f>
        <v>87205229</v>
      </c>
      <c r="K14" s="170">
        <v>1.96700057E-2</v>
      </c>
      <c r="L14" s="41">
        <v>1715327</v>
      </c>
      <c r="M14" s="41">
        <f>G14+L14</f>
        <v>3828283</v>
      </c>
      <c r="N14" s="41">
        <f>C14-M14</f>
        <v>1223418</v>
      </c>
      <c r="O14" s="41">
        <v>0</v>
      </c>
      <c r="P14" s="41">
        <f>N14-O14</f>
        <v>1223418</v>
      </c>
      <c r="Q14" s="177">
        <f t="shared" si="0"/>
        <v>615122.72532965045</v>
      </c>
      <c r="R14" s="137"/>
      <c r="S14" s="83"/>
    </row>
    <row r="15" spans="1:19" s="77" customFormat="1" ht="17.25" customHeight="1">
      <c r="A15" s="140"/>
      <c r="B15" s="212" t="s">
        <v>169</v>
      </c>
      <c r="C15" s="49">
        <f>SUM(C16:C55)</f>
        <v>4500654</v>
      </c>
      <c r="D15" s="49">
        <f>SUM(D16:D55)</f>
        <v>139358</v>
      </c>
      <c r="E15" s="157">
        <f>C15*1000/D15</f>
        <v>32295.627089941016</v>
      </c>
      <c r="F15" s="158">
        <v>13331.58</v>
      </c>
      <c r="G15" s="49">
        <f t="shared" ref="G15:J15" si="1">SUM(G16:G55)</f>
        <v>1857864</v>
      </c>
      <c r="H15" s="49">
        <f t="shared" si="1"/>
        <v>96109228</v>
      </c>
      <c r="I15" s="49">
        <f t="shared" si="1"/>
        <v>8355370</v>
      </c>
      <c r="J15" s="49">
        <f t="shared" si="1"/>
        <v>87753858</v>
      </c>
      <c r="K15" s="172">
        <v>1.879498575E-2</v>
      </c>
      <c r="L15" s="49">
        <f t="shared" ref="L15:P15" si="2">SUM(L16:L55)</f>
        <v>1649332.510617523</v>
      </c>
      <c r="M15" s="49">
        <f t="shared" si="2"/>
        <v>3507196.510617523</v>
      </c>
      <c r="N15" s="49">
        <f t="shared" si="2"/>
        <v>993457.48938247631</v>
      </c>
      <c r="O15" s="49">
        <f t="shared" si="2"/>
        <v>0</v>
      </c>
      <c r="P15" s="49">
        <f t="shared" si="2"/>
        <v>993457.48938247631</v>
      </c>
      <c r="Q15" s="47">
        <f t="shared" ref="Q15" si="3">H15/D15*1000</f>
        <v>689657.05592789792</v>
      </c>
      <c r="R15" s="144"/>
      <c r="S15" s="83"/>
    </row>
    <row r="16" spans="1:19" s="77" customFormat="1" ht="17.25" customHeight="1">
      <c r="A16" s="128">
        <v>1</v>
      </c>
      <c r="B16" s="128" t="s">
        <v>59</v>
      </c>
      <c r="C16" s="154">
        <v>795581</v>
      </c>
      <c r="D16" s="154">
        <v>24726</v>
      </c>
      <c r="E16" s="154">
        <v>32176</v>
      </c>
      <c r="F16" s="168">
        <v>13331.58</v>
      </c>
      <c r="G16" s="154">
        <v>329637</v>
      </c>
      <c r="H16" s="195">
        <v>12974432</v>
      </c>
      <c r="I16" s="69">
        <v>970584</v>
      </c>
      <c r="J16" s="69">
        <f>H16-I16</f>
        <v>12003848</v>
      </c>
      <c r="K16" s="169">
        <v>1.879498575E-2</v>
      </c>
      <c r="L16" s="196">
        <f>J16*K16</f>
        <v>225612.15210516599</v>
      </c>
      <c r="M16" s="195">
        <f>G16+L16</f>
        <v>555249.15210516599</v>
      </c>
      <c r="N16" s="195">
        <f>C16-M16</f>
        <v>240331.84789483401</v>
      </c>
      <c r="O16" s="154">
        <v>0</v>
      </c>
      <c r="P16" s="196">
        <f>N16-O16</f>
        <v>240331.84789483401</v>
      </c>
      <c r="Q16" s="50">
        <f t="shared" si="0"/>
        <v>524728.30219202454</v>
      </c>
      <c r="R16" s="132">
        <v>1</v>
      </c>
    </row>
    <row r="17" spans="1:18" s="77" customFormat="1" ht="17.25" customHeight="1">
      <c r="A17" s="133">
        <v>2</v>
      </c>
      <c r="B17" s="133" t="s">
        <v>60</v>
      </c>
      <c r="C17" s="151">
        <v>616822</v>
      </c>
      <c r="D17" s="151">
        <v>18865</v>
      </c>
      <c r="E17" s="151">
        <v>32697</v>
      </c>
      <c r="F17" s="156">
        <v>13331.58</v>
      </c>
      <c r="G17" s="151">
        <v>251500</v>
      </c>
      <c r="H17" s="67">
        <v>11205226</v>
      </c>
      <c r="I17" s="67">
        <v>636681</v>
      </c>
      <c r="J17" s="43">
        <f t="shared" ref="J17:J55" si="4">H17-I17</f>
        <v>10568545</v>
      </c>
      <c r="K17" s="170">
        <v>1.879498575E-2</v>
      </c>
      <c r="L17" s="155">
        <f t="shared" ref="L17:L55" si="5">J17*K17</f>
        <v>198635.65267323374</v>
      </c>
      <c r="M17" s="67">
        <f t="shared" ref="M17:M55" si="6">G17+L17</f>
        <v>450135.65267323377</v>
      </c>
      <c r="N17" s="67">
        <f t="shared" ref="N17:N55" si="7">C17-M17</f>
        <v>166686.34732676623</v>
      </c>
      <c r="O17" s="151">
        <v>0</v>
      </c>
      <c r="P17" s="155">
        <f t="shared" ref="P17:P55" si="8">N17-O17</f>
        <v>166686.34732676623</v>
      </c>
      <c r="Q17" s="177">
        <f t="shared" si="0"/>
        <v>593969.04320169636</v>
      </c>
      <c r="R17" s="137">
        <v>2</v>
      </c>
    </row>
    <row r="18" spans="1:18" s="77" customFormat="1" ht="17.25" customHeight="1">
      <c r="A18" s="133">
        <v>3</v>
      </c>
      <c r="B18" s="133" t="s">
        <v>61</v>
      </c>
      <c r="C18" s="151">
        <v>645704</v>
      </c>
      <c r="D18" s="151">
        <v>20248</v>
      </c>
      <c r="E18" s="151">
        <v>31890</v>
      </c>
      <c r="F18" s="156">
        <v>13331.58</v>
      </c>
      <c r="G18" s="151">
        <v>269938</v>
      </c>
      <c r="H18" s="67">
        <v>13381229</v>
      </c>
      <c r="I18" s="67">
        <v>1375622</v>
      </c>
      <c r="J18" s="43">
        <f t="shared" si="4"/>
        <v>12005607</v>
      </c>
      <c r="K18" s="170">
        <v>1.879498575E-2</v>
      </c>
      <c r="L18" s="155">
        <f t="shared" si="5"/>
        <v>225645.21248510026</v>
      </c>
      <c r="M18" s="67">
        <f t="shared" si="6"/>
        <v>495583.21248510026</v>
      </c>
      <c r="N18" s="67">
        <f t="shared" si="7"/>
        <v>150120.78751489974</v>
      </c>
      <c r="O18" s="151">
        <v>0</v>
      </c>
      <c r="P18" s="155">
        <f t="shared" si="8"/>
        <v>150120.78751489974</v>
      </c>
      <c r="Q18" s="177">
        <f t="shared" si="0"/>
        <v>660866.70288423542</v>
      </c>
      <c r="R18" s="137">
        <v>3</v>
      </c>
    </row>
    <row r="19" spans="1:18" s="77" customFormat="1" ht="17.25" customHeight="1">
      <c r="A19" s="133">
        <v>4</v>
      </c>
      <c r="B19" s="133" t="s">
        <v>62</v>
      </c>
      <c r="C19" s="151">
        <v>130798</v>
      </c>
      <c r="D19" s="151">
        <v>4001</v>
      </c>
      <c r="E19" s="151">
        <v>32691</v>
      </c>
      <c r="F19" s="156">
        <v>13331.58</v>
      </c>
      <c r="G19" s="151">
        <v>53340</v>
      </c>
      <c r="H19" s="67">
        <v>2732130</v>
      </c>
      <c r="I19" s="67">
        <v>82602</v>
      </c>
      <c r="J19" s="43">
        <f t="shared" si="4"/>
        <v>2649528</v>
      </c>
      <c r="K19" s="170">
        <v>1.879498575E-2</v>
      </c>
      <c r="L19" s="155">
        <f t="shared" si="5"/>
        <v>49797.841004226</v>
      </c>
      <c r="M19" s="67">
        <f t="shared" si="6"/>
        <v>103137.84100422601</v>
      </c>
      <c r="N19" s="67">
        <f t="shared" si="7"/>
        <v>27660.158995773993</v>
      </c>
      <c r="O19" s="151">
        <v>0</v>
      </c>
      <c r="P19" s="155">
        <f t="shared" si="8"/>
        <v>27660.158995773993</v>
      </c>
      <c r="Q19" s="177">
        <f t="shared" si="0"/>
        <v>682861.78455386148</v>
      </c>
      <c r="R19" s="137">
        <v>4</v>
      </c>
    </row>
    <row r="20" spans="1:18" s="77" customFormat="1" ht="17.25" customHeight="1">
      <c r="A20" s="133">
        <v>5</v>
      </c>
      <c r="B20" s="133" t="s">
        <v>63</v>
      </c>
      <c r="C20" s="151">
        <v>256755</v>
      </c>
      <c r="D20" s="151">
        <v>7752</v>
      </c>
      <c r="E20" s="151">
        <v>33121</v>
      </c>
      <c r="F20" s="156">
        <v>13331.58</v>
      </c>
      <c r="G20" s="151">
        <v>103346</v>
      </c>
      <c r="H20" s="67">
        <v>4816945</v>
      </c>
      <c r="I20" s="67">
        <v>363185</v>
      </c>
      <c r="J20" s="43">
        <f t="shared" si="4"/>
        <v>4453760</v>
      </c>
      <c r="K20" s="170">
        <v>1.879498575E-2</v>
      </c>
      <c r="L20" s="155">
        <f t="shared" si="5"/>
        <v>83708.355733920005</v>
      </c>
      <c r="M20" s="67">
        <f t="shared" si="6"/>
        <v>187054.35573392001</v>
      </c>
      <c r="N20" s="67">
        <f t="shared" si="7"/>
        <v>69700.644266079995</v>
      </c>
      <c r="O20" s="151">
        <v>0</v>
      </c>
      <c r="P20" s="155">
        <f t="shared" si="8"/>
        <v>69700.644266079995</v>
      </c>
      <c r="Q20" s="177">
        <f t="shared" si="0"/>
        <v>621380.9339525284</v>
      </c>
      <c r="R20" s="137">
        <v>5</v>
      </c>
    </row>
    <row r="21" spans="1:18" s="77" customFormat="1" ht="17.25" customHeight="1">
      <c r="A21" s="133">
        <v>6</v>
      </c>
      <c r="B21" s="133" t="s">
        <v>64</v>
      </c>
      <c r="C21" s="151">
        <v>210216</v>
      </c>
      <c r="D21" s="151">
        <v>6255</v>
      </c>
      <c r="E21" s="151">
        <v>33608</v>
      </c>
      <c r="F21" s="156">
        <v>13331.58</v>
      </c>
      <c r="G21" s="151">
        <v>83389</v>
      </c>
      <c r="H21" s="67">
        <v>4947049</v>
      </c>
      <c r="I21" s="67">
        <v>436560</v>
      </c>
      <c r="J21" s="43">
        <f t="shared" si="4"/>
        <v>4510489</v>
      </c>
      <c r="K21" s="170">
        <v>1.879498575E-2</v>
      </c>
      <c r="L21" s="155">
        <f t="shared" si="5"/>
        <v>84774.576480531745</v>
      </c>
      <c r="M21" s="67">
        <f t="shared" si="6"/>
        <v>168163.57648053174</v>
      </c>
      <c r="N21" s="67">
        <f t="shared" si="7"/>
        <v>42052.423519468255</v>
      </c>
      <c r="O21" s="151">
        <v>0</v>
      </c>
      <c r="P21" s="155">
        <f t="shared" si="8"/>
        <v>42052.423519468255</v>
      </c>
      <c r="Q21" s="177">
        <f t="shared" si="0"/>
        <v>790895.12390087929</v>
      </c>
      <c r="R21" s="137">
        <v>6</v>
      </c>
    </row>
    <row r="22" spans="1:18" s="77" customFormat="1" ht="17.25" customHeight="1">
      <c r="A22" s="133">
        <v>7</v>
      </c>
      <c r="B22" s="133" t="s">
        <v>65</v>
      </c>
      <c r="C22" s="151">
        <v>128337</v>
      </c>
      <c r="D22" s="151">
        <v>3649</v>
      </c>
      <c r="E22" s="151">
        <v>35170</v>
      </c>
      <c r="F22" s="156">
        <v>13331.58</v>
      </c>
      <c r="G22" s="151">
        <v>48647</v>
      </c>
      <c r="H22" s="67">
        <v>3274782</v>
      </c>
      <c r="I22" s="67">
        <v>609185</v>
      </c>
      <c r="J22" s="43">
        <f t="shared" si="4"/>
        <v>2665597</v>
      </c>
      <c r="K22" s="170">
        <v>1.879498575E-2</v>
      </c>
      <c r="L22" s="155">
        <f t="shared" si="5"/>
        <v>50099.857630242746</v>
      </c>
      <c r="M22" s="67">
        <f t="shared" si="6"/>
        <v>98746.857630242739</v>
      </c>
      <c r="N22" s="67">
        <f t="shared" si="7"/>
        <v>29590.142369757261</v>
      </c>
      <c r="O22" s="151">
        <v>0</v>
      </c>
      <c r="P22" s="155">
        <f t="shared" si="8"/>
        <v>29590.142369757261</v>
      </c>
      <c r="Q22" s="177">
        <f t="shared" si="0"/>
        <v>897446.42367772001</v>
      </c>
      <c r="R22" s="137">
        <v>7</v>
      </c>
    </row>
    <row r="23" spans="1:18" s="77" customFormat="1" ht="17.25" customHeight="1">
      <c r="A23" s="140">
        <v>8</v>
      </c>
      <c r="B23" s="140" t="s">
        <v>66</v>
      </c>
      <c r="C23" s="157">
        <v>178524</v>
      </c>
      <c r="D23" s="157">
        <v>5869</v>
      </c>
      <c r="E23" s="157">
        <v>30418</v>
      </c>
      <c r="F23" s="158">
        <v>13331.58</v>
      </c>
      <c r="G23" s="157">
        <v>78243</v>
      </c>
      <c r="H23" s="68">
        <v>3670669</v>
      </c>
      <c r="I23" s="55">
        <v>217836</v>
      </c>
      <c r="J23" s="55">
        <f t="shared" si="4"/>
        <v>3452833</v>
      </c>
      <c r="K23" s="172">
        <v>1.879498575E-2</v>
      </c>
      <c r="L23" s="56">
        <f t="shared" si="5"/>
        <v>64895.947032129749</v>
      </c>
      <c r="M23" s="68">
        <f t="shared" si="6"/>
        <v>143138.94703212974</v>
      </c>
      <c r="N23" s="68">
        <f t="shared" si="7"/>
        <v>35385.052967870259</v>
      </c>
      <c r="O23" s="157">
        <v>0</v>
      </c>
      <c r="P23" s="56">
        <f t="shared" si="8"/>
        <v>35385.052967870259</v>
      </c>
      <c r="Q23" s="47">
        <f t="shared" si="0"/>
        <v>625433.4639631965</v>
      </c>
      <c r="R23" s="144">
        <v>8</v>
      </c>
    </row>
    <row r="24" spans="1:18" s="77" customFormat="1" ht="17.25" customHeight="1">
      <c r="A24" s="133">
        <v>9</v>
      </c>
      <c r="B24" s="133" t="s">
        <v>67</v>
      </c>
      <c r="C24" s="151">
        <v>55761</v>
      </c>
      <c r="D24" s="151">
        <v>1729</v>
      </c>
      <c r="E24" s="151">
        <v>32250</v>
      </c>
      <c r="F24" s="156">
        <v>13331.58</v>
      </c>
      <c r="G24" s="151">
        <v>23050</v>
      </c>
      <c r="H24" s="67">
        <v>2963063</v>
      </c>
      <c r="I24" s="67">
        <v>722549</v>
      </c>
      <c r="J24" s="43">
        <f t="shared" si="4"/>
        <v>2240514</v>
      </c>
      <c r="K24" s="170">
        <v>1.879498575E-2</v>
      </c>
      <c r="L24" s="155">
        <f t="shared" si="5"/>
        <v>42110.428702675497</v>
      </c>
      <c r="M24" s="67">
        <f t="shared" si="6"/>
        <v>65160.428702675497</v>
      </c>
      <c r="N24" s="67">
        <f t="shared" si="7"/>
        <v>-9399.4287026754973</v>
      </c>
      <c r="O24" s="151">
        <v>0</v>
      </c>
      <c r="P24" s="155">
        <f t="shared" si="8"/>
        <v>-9399.4287026754973</v>
      </c>
      <c r="Q24" s="177">
        <f t="shared" si="0"/>
        <v>1713743.7825332563</v>
      </c>
      <c r="R24" s="137">
        <v>9</v>
      </c>
    </row>
    <row r="25" spans="1:18" s="77" customFormat="1" ht="17.25" customHeight="1">
      <c r="A25" s="133">
        <v>11</v>
      </c>
      <c r="B25" s="133" t="s">
        <v>68</v>
      </c>
      <c r="C25" s="151">
        <v>10814</v>
      </c>
      <c r="D25" s="151">
        <v>349</v>
      </c>
      <c r="E25" s="151">
        <v>30986</v>
      </c>
      <c r="F25" s="156">
        <v>13331.58</v>
      </c>
      <c r="G25" s="151">
        <v>4653</v>
      </c>
      <c r="H25" s="67">
        <v>154552</v>
      </c>
      <c r="I25" s="67">
        <v>8206</v>
      </c>
      <c r="J25" s="43">
        <f t="shared" si="4"/>
        <v>146346</v>
      </c>
      <c r="K25" s="170">
        <v>1.879498575E-2</v>
      </c>
      <c r="L25" s="155">
        <f t="shared" si="5"/>
        <v>2750.5709845695001</v>
      </c>
      <c r="M25" s="67">
        <f t="shared" si="6"/>
        <v>7403.5709845695001</v>
      </c>
      <c r="N25" s="67">
        <f t="shared" si="7"/>
        <v>3410.4290154304999</v>
      </c>
      <c r="O25" s="151">
        <v>0</v>
      </c>
      <c r="P25" s="155">
        <f t="shared" si="8"/>
        <v>3410.4290154304999</v>
      </c>
      <c r="Q25" s="177">
        <f t="shared" si="0"/>
        <v>442842.40687679086</v>
      </c>
      <c r="R25" s="137">
        <v>11</v>
      </c>
    </row>
    <row r="26" spans="1:18" s="77" customFormat="1" ht="17.25" customHeight="1">
      <c r="A26" s="133">
        <v>12</v>
      </c>
      <c r="B26" s="137" t="s">
        <v>69</v>
      </c>
      <c r="C26" s="151">
        <v>12352</v>
      </c>
      <c r="D26" s="151">
        <v>371</v>
      </c>
      <c r="E26" s="151">
        <v>33294</v>
      </c>
      <c r="F26" s="156">
        <v>13331.58</v>
      </c>
      <c r="G26" s="151">
        <v>4946</v>
      </c>
      <c r="H26" s="67">
        <v>401715</v>
      </c>
      <c r="I26" s="67">
        <v>34396</v>
      </c>
      <c r="J26" s="43">
        <f t="shared" si="4"/>
        <v>367319</v>
      </c>
      <c r="K26" s="170">
        <v>1.879498575E-2</v>
      </c>
      <c r="L26" s="155">
        <f t="shared" si="5"/>
        <v>6903.7553707042498</v>
      </c>
      <c r="M26" s="67">
        <f t="shared" si="6"/>
        <v>11849.75537070425</v>
      </c>
      <c r="N26" s="67">
        <f t="shared" si="7"/>
        <v>502.2446292957502</v>
      </c>
      <c r="O26" s="151">
        <v>0</v>
      </c>
      <c r="P26" s="155">
        <f t="shared" si="8"/>
        <v>502.2446292957502</v>
      </c>
      <c r="Q26" s="177">
        <f t="shared" si="0"/>
        <v>1082789.7574123989</v>
      </c>
      <c r="R26" s="137">
        <v>12</v>
      </c>
    </row>
    <row r="27" spans="1:18" s="77" customFormat="1" ht="17.25" customHeight="1">
      <c r="A27" s="128">
        <v>15</v>
      </c>
      <c r="B27" s="128" t="s">
        <v>70</v>
      </c>
      <c r="C27" s="154">
        <v>56373</v>
      </c>
      <c r="D27" s="154">
        <v>1739</v>
      </c>
      <c r="E27" s="154">
        <v>32417</v>
      </c>
      <c r="F27" s="168">
        <v>13331.58</v>
      </c>
      <c r="G27" s="154">
        <v>23184</v>
      </c>
      <c r="H27" s="195">
        <v>1015485</v>
      </c>
      <c r="I27" s="195">
        <v>29563</v>
      </c>
      <c r="J27" s="69">
        <f t="shared" si="4"/>
        <v>985922</v>
      </c>
      <c r="K27" s="169">
        <v>1.879498575E-2</v>
      </c>
      <c r="L27" s="196">
        <f t="shared" si="5"/>
        <v>18530.389940611502</v>
      </c>
      <c r="M27" s="195">
        <f t="shared" si="6"/>
        <v>41714.389940611502</v>
      </c>
      <c r="N27" s="195">
        <f t="shared" si="7"/>
        <v>14658.610059388498</v>
      </c>
      <c r="O27" s="154">
        <v>0</v>
      </c>
      <c r="P27" s="196">
        <f t="shared" si="8"/>
        <v>14658.610059388498</v>
      </c>
      <c r="Q27" s="50">
        <f t="shared" si="0"/>
        <v>583947.67107533058</v>
      </c>
      <c r="R27" s="132">
        <v>15</v>
      </c>
    </row>
    <row r="28" spans="1:18" s="77" customFormat="1" ht="17.25" customHeight="1">
      <c r="A28" s="140">
        <v>17</v>
      </c>
      <c r="B28" s="144" t="s">
        <v>71</v>
      </c>
      <c r="C28" s="157">
        <v>35193</v>
      </c>
      <c r="D28" s="157">
        <v>1332</v>
      </c>
      <c r="E28" s="157">
        <v>26421</v>
      </c>
      <c r="F28" s="158">
        <v>13331.58</v>
      </c>
      <c r="G28" s="157">
        <v>17758</v>
      </c>
      <c r="H28" s="68">
        <v>748179</v>
      </c>
      <c r="I28" s="68">
        <v>22640</v>
      </c>
      <c r="J28" s="55">
        <f t="shared" si="4"/>
        <v>725539</v>
      </c>
      <c r="K28" s="172">
        <v>1.879498575E-2</v>
      </c>
      <c r="L28" s="56">
        <f t="shared" si="5"/>
        <v>13636.49516606925</v>
      </c>
      <c r="M28" s="68">
        <f t="shared" si="6"/>
        <v>31394.49516606925</v>
      </c>
      <c r="N28" s="68">
        <f t="shared" si="7"/>
        <v>3798.5048339307505</v>
      </c>
      <c r="O28" s="157">
        <v>0</v>
      </c>
      <c r="P28" s="56">
        <f t="shared" si="8"/>
        <v>3798.5048339307505</v>
      </c>
      <c r="Q28" s="47">
        <f t="shared" si="0"/>
        <v>561695.94594594592</v>
      </c>
      <c r="R28" s="144">
        <v>17</v>
      </c>
    </row>
    <row r="29" spans="1:18" s="77" customFormat="1" ht="17.25" customHeight="1">
      <c r="A29" s="133">
        <v>25</v>
      </c>
      <c r="B29" s="133" t="s">
        <v>72</v>
      </c>
      <c r="C29" s="151">
        <v>6448</v>
      </c>
      <c r="D29" s="151">
        <v>185</v>
      </c>
      <c r="E29" s="151">
        <v>34854</v>
      </c>
      <c r="F29" s="156">
        <v>13331.58</v>
      </c>
      <c r="G29" s="151">
        <v>2466</v>
      </c>
      <c r="H29" s="67">
        <v>103008</v>
      </c>
      <c r="I29" s="43">
        <v>0</v>
      </c>
      <c r="J29" s="43">
        <f t="shared" si="4"/>
        <v>103008</v>
      </c>
      <c r="K29" s="170">
        <v>1.879498575E-2</v>
      </c>
      <c r="L29" s="155">
        <f t="shared" si="5"/>
        <v>1936.0338921360001</v>
      </c>
      <c r="M29" s="67">
        <f t="shared" si="6"/>
        <v>4402.0338921359998</v>
      </c>
      <c r="N29" s="67">
        <f t="shared" si="7"/>
        <v>2045.9661078640002</v>
      </c>
      <c r="O29" s="151">
        <v>0</v>
      </c>
      <c r="P29" s="155">
        <f t="shared" si="8"/>
        <v>2045.9661078640002</v>
      </c>
      <c r="Q29" s="177">
        <f t="shared" si="0"/>
        <v>556800</v>
      </c>
      <c r="R29" s="137">
        <v>25</v>
      </c>
    </row>
    <row r="30" spans="1:18" s="77" customFormat="1" ht="17.25" customHeight="1">
      <c r="A30" s="128">
        <v>26</v>
      </c>
      <c r="B30" s="128" t="s">
        <v>73</v>
      </c>
      <c r="C30" s="154">
        <v>61334</v>
      </c>
      <c r="D30" s="154">
        <v>1882</v>
      </c>
      <c r="E30" s="154">
        <v>32590</v>
      </c>
      <c r="F30" s="168">
        <v>13331.58</v>
      </c>
      <c r="G30" s="154">
        <v>25090</v>
      </c>
      <c r="H30" s="195">
        <v>1251386</v>
      </c>
      <c r="I30" s="195">
        <v>82394</v>
      </c>
      <c r="J30" s="69">
        <f t="shared" si="4"/>
        <v>1168992</v>
      </c>
      <c r="K30" s="169">
        <v>1.879498575E-2</v>
      </c>
      <c r="L30" s="196">
        <f t="shared" si="5"/>
        <v>21971.187981864001</v>
      </c>
      <c r="M30" s="195">
        <f t="shared" si="6"/>
        <v>47061.187981864001</v>
      </c>
      <c r="N30" s="195">
        <f t="shared" si="7"/>
        <v>14272.812018135999</v>
      </c>
      <c r="O30" s="154">
        <v>0</v>
      </c>
      <c r="P30" s="196">
        <f t="shared" si="8"/>
        <v>14272.812018135999</v>
      </c>
      <c r="Q30" s="50">
        <f t="shared" si="0"/>
        <v>664923.48565356003</v>
      </c>
      <c r="R30" s="132">
        <v>26</v>
      </c>
    </row>
    <row r="31" spans="1:18" s="77" customFormat="1" ht="17.25" customHeight="1">
      <c r="A31" s="133">
        <v>27</v>
      </c>
      <c r="B31" s="133" t="s">
        <v>74</v>
      </c>
      <c r="C31" s="151">
        <v>38785</v>
      </c>
      <c r="D31" s="151">
        <v>1232</v>
      </c>
      <c r="E31" s="151">
        <v>31481</v>
      </c>
      <c r="F31" s="156">
        <v>13331.58</v>
      </c>
      <c r="G31" s="151">
        <v>16425</v>
      </c>
      <c r="H31" s="67">
        <v>740892</v>
      </c>
      <c r="I31" s="67">
        <v>24069</v>
      </c>
      <c r="J31" s="43">
        <f t="shared" si="4"/>
        <v>716823</v>
      </c>
      <c r="K31" s="170">
        <v>1.879498575E-2</v>
      </c>
      <c r="L31" s="155">
        <f t="shared" si="5"/>
        <v>13472.67807027225</v>
      </c>
      <c r="M31" s="67">
        <f t="shared" si="6"/>
        <v>29897.67807027225</v>
      </c>
      <c r="N31" s="67">
        <f t="shared" si="7"/>
        <v>8887.3219297277501</v>
      </c>
      <c r="O31" s="151">
        <v>0</v>
      </c>
      <c r="P31" s="155">
        <f t="shared" si="8"/>
        <v>8887.3219297277501</v>
      </c>
      <c r="Q31" s="177">
        <f t="shared" si="0"/>
        <v>601373.37662337662</v>
      </c>
      <c r="R31" s="137">
        <v>27</v>
      </c>
    </row>
    <row r="32" spans="1:18" s="77" customFormat="1" ht="17.25" customHeight="1">
      <c r="A32" s="140">
        <v>32</v>
      </c>
      <c r="B32" s="140" t="s">
        <v>75</v>
      </c>
      <c r="C32" s="157">
        <v>30792</v>
      </c>
      <c r="D32" s="157">
        <v>880</v>
      </c>
      <c r="E32" s="157">
        <v>34991</v>
      </c>
      <c r="F32" s="158">
        <v>13331.58</v>
      </c>
      <c r="G32" s="157">
        <v>11732</v>
      </c>
      <c r="H32" s="68">
        <v>555810</v>
      </c>
      <c r="I32" s="68">
        <v>16627</v>
      </c>
      <c r="J32" s="55">
        <f t="shared" si="4"/>
        <v>539183</v>
      </c>
      <c r="K32" s="172">
        <v>1.879498575E-2</v>
      </c>
      <c r="L32" s="56">
        <f t="shared" si="5"/>
        <v>10133.93680164225</v>
      </c>
      <c r="M32" s="68">
        <f t="shared" si="6"/>
        <v>21865.936801642252</v>
      </c>
      <c r="N32" s="68">
        <f t="shared" si="7"/>
        <v>8926.0631983577478</v>
      </c>
      <c r="O32" s="157">
        <v>0</v>
      </c>
      <c r="P32" s="56">
        <f t="shared" si="8"/>
        <v>8926.0631983577478</v>
      </c>
      <c r="Q32" s="47">
        <f t="shared" si="0"/>
        <v>631602.27272727271</v>
      </c>
      <c r="R32" s="144">
        <v>32</v>
      </c>
    </row>
    <row r="33" spans="1:18" s="77" customFormat="1" ht="17.25" customHeight="1">
      <c r="A33" s="133">
        <v>34</v>
      </c>
      <c r="B33" s="133" t="s">
        <v>76</v>
      </c>
      <c r="C33" s="151">
        <v>70535</v>
      </c>
      <c r="D33" s="151">
        <v>2198</v>
      </c>
      <c r="E33" s="151">
        <v>32091</v>
      </c>
      <c r="F33" s="156">
        <v>13331.58</v>
      </c>
      <c r="G33" s="151">
        <v>29303</v>
      </c>
      <c r="H33" s="67">
        <v>1488056</v>
      </c>
      <c r="I33" s="67">
        <v>65802</v>
      </c>
      <c r="J33" s="43">
        <f t="shared" si="4"/>
        <v>1422254</v>
      </c>
      <c r="K33" s="170">
        <v>1.879498575E-2</v>
      </c>
      <c r="L33" s="155">
        <f t="shared" si="5"/>
        <v>26731.243662880501</v>
      </c>
      <c r="M33" s="67">
        <f t="shared" si="6"/>
        <v>56034.243662880501</v>
      </c>
      <c r="N33" s="67">
        <f t="shared" si="7"/>
        <v>14500.756337119499</v>
      </c>
      <c r="O33" s="151">
        <v>0</v>
      </c>
      <c r="P33" s="155">
        <f t="shared" si="8"/>
        <v>14500.756337119499</v>
      </c>
      <c r="Q33" s="177">
        <f t="shared" si="0"/>
        <v>677004.54959053686</v>
      </c>
      <c r="R33" s="137">
        <v>34</v>
      </c>
    </row>
    <row r="34" spans="1:18" s="77" customFormat="1" ht="17.25" customHeight="1">
      <c r="A34" s="133">
        <v>36</v>
      </c>
      <c r="B34" s="133" t="s">
        <v>144</v>
      </c>
      <c r="C34" s="151">
        <v>64782</v>
      </c>
      <c r="D34" s="151">
        <v>1976</v>
      </c>
      <c r="E34" s="151">
        <v>32784</v>
      </c>
      <c r="F34" s="156">
        <v>13331.58</v>
      </c>
      <c r="G34" s="151">
        <v>26343</v>
      </c>
      <c r="H34" s="155">
        <v>1455353</v>
      </c>
      <c r="I34" s="67">
        <v>90610</v>
      </c>
      <c r="J34" s="43">
        <f t="shared" si="4"/>
        <v>1364743</v>
      </c>
      <c r="K34" s="170">
        <v>1.879498575E-2</v>
      </c>
      <c r="L34" s="155">
        <f t="shared" si="5"/>
        <v>25650.325237412249</v>
      </c>
      <c r="M34" s="67">
        <f t="shared" si="6"/>
        <v>51993.325237412253</v>
      </c>
      <c r="N34" s="67">
        <f t="shared" si="7"/>
        <v>12788.674762587747</v>
      </c>
      <c r="O34" s="151">
        <v>0</v>
      </c>
      <c r="P34" s="155">
        <f t="shared" si="8"/>
        <v>12788.674762587747</v>
      </c>
      <c r="Q34" s="177">
        <f t="shared" si="0"/>
        <v>736514.67611336033</v>
      </c>
      <c r="R34" s="137">
        <v>36</v>
      </c>
    </row>
    <row r="35" spans="1:18" s="77" customFormat="1" ht="17.25" customHeight="1">
      <c r="A35" s="133">
        <v>37</v>
      </c>
      <c r="B35" s="137" t="s">
        <v>77</v>
      </c>
      <c r="C35" s="151">
        <v>69999</v>
      </c>
      <c r="D35" s="151">
        <v>2156</v>
      </c>
      <c r="E35" s="151">
        <v>32467</v>
      </c>
      <c r="F35" s="156">
        <v>13331.58</v>
      </c>
      <c r="G35" s="151">
        <v>28743</v>
      </c>
      <c r="H35" s="67">
        <v>1269512</v>
      </c>
      <c r="I35" s="67">
        <v>73453</v>
      </c>
      <c r="J35" s="43">
        <f t="shared" si="4"/>
        <v>1196059</v>
      </c>
      <c r="K35" s="170">
        <v>1.879498575E-2</v>
      </c>
      <c r="L35" s="155">
        <f t="shared" si="5"/>
        <v>22479.911861159249</v>
      </c>
      <c r="M35" s="67">
        <f t="shared" si="6"/>
        <v>51222.911861159249</v>
      </c>
      <c r="N35" s="67">
        <f t="shared" si="7"/>
        <v>18776.088138840751</v>
      </c>
      <c r="O35" s="151">
        <v>0</v>
      </c>
      <c r="P35" s="155">
        <f t="shared" si="8"/>
        <v>18776.088138840751</v>
      </c>
      <c r="Q35" s="177">
        <f t="shared" si="0"/>
        <v>588827.45825602964</v>
      </c>
      <c r="R35" s="137">
        <v>37</v>
      </c>
    </row>
    <row r="36" spans="1:18" s="77" customFormat="1" ht="17.25" customHeight="1">
      <c r="A36" s="128">
        <v>40</v>
      </c>
      <c r="B36" s="128" t="s">
        <v>78</v>
      </c>
      <c r="C36" s="154">
        <v>49433</v>
      </c>
      <c r="D36" s="154">
        <v>1477</v>
      </c>
      <c r="E36" s="154">
        <v>33469</v>
      </c>
      <c r="F36" s="168">
        <v>13331.58</v>
      </c>
      <c r="G36" s="154">
        <v>19691</v>
      </c>
      <c r="H36" s="196">
        <v>1294623</v>
      </c>
      <c r="I36" s="195">
        <v>205966</v>
      </c>
      <c r="J36" s="69">
        <f t="shared" si="4"/>
        <v>1088657</v>
      </c>
      <c r="K36" s="169">
        <v>1.879498575E-2</v>
      </c>
      <c r="L36" s="196">
        <f t="shared" si="5"/>
        <v>20461.292801637748</v>
      </c>
      <c r="M36" s="195">
        <f t="shared" si="6"/>
        <v>40152.292801637748</v>
      </c>
      <c r="N36" s="195">
        <f t="shared" si="7"/>
        <v>9280.7071983622518</v>
      </c>
      <c r="O36" s="154">
        <v>0</v>
      </c>
      <c r="P36" s="196">
        <f t="shared" si="8"/>
        <v>9280.7071983622518</v>
      </c>
      <c r="Q36" s="50">
        <f t="shared" si="0"/>
        <v>876522.00406228832</v>
      </c>
      <c r="R36" s="132">
        <v>40</v>
      </c>
    </row>
    <row r="37" spans="1:18" s="77" customFormat="1" ht="17.25" customHeight="1">
      <c r="A37" s="133">
        <v>41</v>
      </c>
      <c r="B37" s="133" t="s">
        <v>79</v>
      </c>
      <c r="C37" s="151">
        <v>60366</v>
      </c>
      <c r="D37" s="151">
        <v>1797</v>
      </c>
      <c r="E37" s="151">
        <v>33593</v>
      </c>
      <c r="F37" s="156">
        <v>13331.58</v>
      </c>
      <c r="G37" s="151">
        <v>23957</v>
      </c>
      <c r="H37" s="67">
        <v>1444300</v>
      </c>
      <c r="I37" s="67">
        <v>120258</v>
      </c>
      <c r="J37" s="43">
        <f t="shared" si="4"/>
        <v>1324042</v>
      </c>
      <c r="K37" s="170">
        <v>1.879498575E-2</v>
      </c>
      <c r="L37" s="155">
        <f t="shared" si="5"/>
        <v>24885.350522401499</v>
      </c>
      <c r="M37" s="67">
        <f t="shared" si="6"/>
        <v>48842.350522401495</v>
      </c>
      <c r="N37" s="67">
        <f t="shared" si="7"/>
        <v>11523.649477598505</v>
      </c>
      <c r="O37" s="151">
        <v>0</v>
      </c>
      <c r="P37" s="155">
        <f t="shared" si="8"/>
        <v>11523.649477598505</v>
      </c>
      <c r="Q37" s="177">
        <f t="shared" si="0"/>
        <v>803728.43628269329</v>
      </c>
      <c r="R37" s="137">
        <v>41</v>
      </c>
    </row>
    <row r="38" spans="1:18" s="77" customFormat="1" ht="17.25" customHeight="1">
      <c r="A38" s="133">
        <v>44</v>
      </c>
      <c r="B38" s="133" t="s">
        <v>80</v>
      </c>
      <c r="C38" s="151">
        <v>43860</v>
      </c>
      <c r="D38" s="151">
        <v>1277</v>
      </c>
      <c r="E38" s="151">
        <v>34346</v>
      </c>
      <c r="F38" s="156">
        <v>13331.58</v>
      </c>
      <c r="G38" s="151">
        <v>17024</v>
      </c>
      <c r="H38" s="67">
        <v>1539412</v>
      </c>
      <c r="I38" s="67">
        <v>189119</v>
      </c>
      <c r="J38" s="43">
        <f t="shared" si="4"/>
        <v>1350293</v>
      </c>
      <c r="K38" s="170">
        <v>1.879498575E-2</v>
      </c>
      <c r="L38" s="155">
        <f t="shared" si="5"/>
        <v>25378.737693324751</v>
      </c>
      <c r="M38" s="67">
        <f t="shared" si="6"/>
        <v>42402.737693324751</v>
      </c>
      <c r="N38" s="67">
        <f t="shared" si="7"/>
        <v>1457.2623066752494</v>
      </c>
      <c r="O38" s="151">
        <v>0</v>
      </c>
      <c r="P38" s="155">
        <f t="shared" si="8"/>
        <v>1457.2623066752494</v>
      </c>
      <c r="Q38" s="177">
        <f t="shared" si="0"/>
        <v>1205490.9945184025</v>
      </c>
      <c r="R38" s="137">
        <v>44</v>
      </c>
    </row>
    <row r="39" spans="1:18" s="77" customFormat="1" ht="17.25" customHeight="1">
      <c r="A39" s="133">
        <v>45</v>
      </c>
      <c r="B39" s="133" t="s">
        <v>81</v>
      </c>
      <c r="C39" s="151">
        <v>20518</v>
      </c>
      <c r="D39" s="151">
        <v>607</v>
      </c>
      <c r="E39" s="151">
        <v>33802</v>
      </c>
      <c r="F39" s="156">
        <v>13331.58</v>
      </c>
      <c r="G39" s="151">
        <v>8092</v>
      </c>
      <c r="H39" s="67">
        <v>908688</v>
      </c>
      <c r="I39" s="67">
        <v>214896</v>
      </c>
      <c r="J39" s="43">
        <f t="shared" si="4"/>
        <v>693792</v>
      </c>
      <c r="K39" s="170">
        <v>1.879498575E-2</v>
      </c>
      <c r="L39" s="155">
        <f t="shared" si="5"/>
        <v>13039.810753464</v>
      </c>
      <c r="M39" s="67">
        <f t="shared" si="6"/>
        <v>21131.810753464</v>
      </c>
      <c r="N39" s="67">
        <f t="shared" si="7"/>
        <v>-613.8107534640003</v>
      </c>
      <c r="O39" s="151">
        <v>0</v>
      </c>
      <c r="P39" s="155">
        <f t="shared" si="8"/>
        <v>-613.8107534640003</v>
      </c>
      <c r="Q39" s="177">
        <f t="shared" si="0"/>
        <v>1497014.827018122</v>
      </c>
      <c r="R39" s="137">
        <v>45</v>
      </c>
    </row>
    <row r="40" spans="1:18" s="77" customFormat="1" ht="17.25" customHeight="1">
      <c r="A40" s="133">
        <v>47</v>
      </c>
      <c r="B40" s="133" t="s">
        <v>82</v>
      </c>
      <c r="C40" s="151">
        <v>76998</v>
      </c>
      <c r="D40" s="151">
        <v>2295</v>
      </c>
      <c r="E40" s="151">
        <v>33550</v>
      </c>
      <c r="F40" s="156">
        <v>13331.58</v>
      </c>
      <c r="G40" s="151">
        <v>30596</v>
      </c>
      <c r="H40" s="67">
        <v>2430010</v>
      </c>
      <c r="I40" s="67">
        <v>329309</v>
      </c>
      <c r="J40" s="43">
        <f t="shared" si="4"/>
        <v>2100701</v>
      </c>
      <c r="K40" s="170">
        <v>1.879498575E-2</v>
      </c>
      <c r="L40" s="155">
        <f t="shared" si="5"/>
        <v>39482.645360010749</v>
      </c>
      <c r="M40" s="67">
        <f t="shared" si="6"/>
        <v>70078.645360010749</v>
      </c>
      <c r="N40" s="67">
        <f t="shared" si="7"/>
        <v>6919.3546399892512</v>
      </c>
      <c r="O40" s="151">
        <v>0</v>
      </c>
      <c r="P40" s="155">
        <f t="shared" si="8"/>
        <v>6919.3546399892512</v>
      </c>
      <c r="Q40" s="177">
        <f t="shared" si="0"/>
        <v>1058827.8867102396</v>
      </c>
      <c r="R40" s="137">
        <v>47</v>
      </c>
    </row>
    <row r="41" spans="1:18" s="77" customFormat="1" ht="17.25" customHeight="1">
      <c r="A41" s="140">
        <v>50</v>
      </c>
      <c r="B41" s="140" t="s">
        <v>83</v>
      </c>
      <c r="C41" s="157">
        <v>34839</v>
      </c>
      <c r="D41" s="157">
        <v>1045</v>
      </c>
      <c r="E41" s="157">
        <v>33339</v>
      </c>
      <c r="F41" s="158">
        <v>13331.58</v>
      </c>
      <c r="G41" s="157">
        <v>13932</v>
      </c>
      <c r="H41" s="68">
        <v>1085030</v>
      </c>
      <c r="I41" s="55">
        <v>120516</v>
      </c>
      <c r="J41" s="55">
        <f t="shared" si="4"/>
        <v>964514</v>
      </c>
      <c r="K41" s="172">
        <v>1.879498575E-2</v>
      </c>
      <c r="L41" s="56">
        <f t="shared" si="5"/>
        <v>18128.026885675499</v>
      </c>
      <c r="M41" s="68">
        <f t="shared" si="6"/>
        <v>32060.026885675499</v>
      </c>
      <c r="N41" s="68">
        <f t="shared" si="7"/>
        <v>2778.9731143245008</v>
      </c>
      <c r="O41" s="157">
        <v>0</v>
      </c>
      <c r="P41" s="56">
        <f t="shared" si="8"/>
        <v>2778.9731143245008</v>
      </c>
      <c r="Q41" s="47">
        <f t="shared" si="0"/>
        <v>1038306.2200956938</v>
      </c>
      <c r="R41" s="144">
        <v>50</v>
      </c>
    </row>
    <row r="42" spans="1:18" s="77" customFormat="1" ht="17.25" customHeight="1">
      <c r="A42" s="133">
        <v>53</v>
      </c>
      <c r="B42" s="133" t="s">
        <v>84</v>
      </c>
      <c r="C42" s="151">
        <v>32016</v>
      </c>
      <c r="D42" s="151">
        <v>947</v>
      </c>
      <c r="E42" s="151">
        <v>33808</v>
      </c>
      <c r="F42" s="156">
        <v>13331.58</v>
      </c>
      <c r="G42" s="151">
        <v>12625</v>
      </c>
      <c r="H42" s="67">
        <v>960182</v>
      </c>
      <c r="I42" s="67">
        <v>151237</v>
      </c>
      <c r="J42" s="43">
        <f t="shared" si="4"/>
        <v>808945</v>
      </c>
      <c r="K42" s="170">
        <v>1.879498575E-2</v>
      </c>
      <c r="L42" s="155">
        <f t="shared" si="5"/>
        <v>15204.10974753375</v>
      </c>
      <c r="M42" s="67">
        <f t="shared" si="6"/>
        <v>27829.109747533752</v>
      </c>
      <c r="N42" s="67">
        <f t="shared" si="7"/>
        <v>4186.8902524662481</v>
      </c>
      <c r="O42" s="151">
        <v>0</v>
      </c>
      <c r="P42" s="155">
        <f t="shared" si="8"/>
        <v>4186.8902524662481</v>
      </c>
      <c r="Q42" s="177">
        <f t="shared" si="0"/>
        <v>1013919.7465681098</v>
      </c>
      <c r="R42" s="137">
        <v>53</v>
      </c>
    </row>
    <row r="43" spans="1:18" s="77" customFormat="1" ht="17.25" customHeight="1">
      <c r="A43" s="133">
        <v>54</v>
      </c>
      <c r="B43" s="133" t="s">
        <v>85</v>
      </c>
      <c r="C43" s="151">
        <v>31990</v>
      </c>
      <c r="D43" s="151">
        <v>903</v>
      </c>
      <c r="E43" s="151">
        <v>35426</v>
      </c>
      <c r="F43" s="156">
        <v>13331.58</v>
      </c>
      <c r="G43" s="151">
        <v>12038</v>
      </c>
      <c r="H43" s="67">
        <v>730577</v>
      </c>
      <c r="I43" s="67">
        <v>40584</v>
      </c>
      <c r="J43" s="43">
        <f t="shared" si="4"/>
        <v>689993</v>
      </c>
      <c r="K43" s="170">
        <v>1.879498575E-2</v>
      </c>
      <c r="L43" s="155">
        <f t="shared" si="5"/>
        <v>12968.408602599749</v>
      </c>
      <c r="M43" s="67">
        <f t="shared" si="6"/>
        <v>25006.408602599749</v>
      </c>
      <c r="N43" s="67">
        <f t="shared" si="7"/>
        <v>6983.5913974002506</v>
      </c>
      <c r="O43" s="151">
        <v>0</v>
      </c>
      <c r="P43" s="155">
        <f t="shared" si="8"/>
        <v>6983.5913974002506</v>
      </c>
      <c r="Q43" s="177">
        <f t="shared" si="0"/>
        <v>809055.37098560354</v>
      </c>
      <c r="R43" s="137">
        <v>54</v>
      </c>
    </row>
    <row r="44" spans="1:18" s="77" customFormat="1" ht="17.25" customHeight="1">
      <c r="A44" s="133">
        <v>55</v>
      </c>
      <c r="B44" s="133" t="s">
        <v>86</v>
      </c>
      <c r="C44" s="151">
        <v>10449</v>
      </c>
      <c r="D44" s="151">
        <v>310</v>
      </c>
      <c r="E44" s="151">
        <v>33706</v>
      </c>
      <c r="F44" s="156">
        <v>13331.58</v>
      </c>
      <c r="G44" s="151">
        <v>4133</v>
      </c>
      <c r="H44" s="67">
        <v>193881</v>
      </c>
      <c r="I44" s="67">
        <v>2606</v>
      </c>
      <c r="J44" s="43">
        <f t="shared" si="4"/>
        <v>191275</v>
      </c>
      <c r="K44" s="170">
        <v>1.879498575E-2</v>
      </c>
      <c r="L44" s="155">
        <f t="shared" si="5"/>
        <v>3595.0108993312501</v>
      </c>
      <c r="M44" s="67">
        <f t="shared" si="6"/>
        <v>7728.0108993312497</v>
      </c>
      <c r="N44" s="67">
        <f t="shared" si="7"/>
        <v>2720.9891006687503</v>
      </c>
      <c r="O44" s="151">
        <v>0</v>
      </c>
      <c r="P44" s="155">
        <f t="shared" si="8"/>
        <v>2720.9891006687503</v>
      </c>
      <c r="Q44" s="177">
        <f t="shared" si="0"/>
        <v>625422.58064516122</v>
      </c>
      <c r="R44" s="137">
        <v>55</v>
      </c>
    </row>
    <row r="45" spans="1:18" s="77" customFormat="1" ht="17.25" customHeight="1">
      <c r="A45" s="133">
        <v>56</v>
      </c>
      <c r="B45" s="137" t="s">
        <v>87</v>
      </c>
      <c r="C45" s="151">
        <v>13112</v>
      </c>
      <c r="D45" s="151">
        <v>368</v>
      </c>
      <c r="E45" s="151">
        <v>35630</v>
      </c>
      <c r="F45" s="156">
        <v>13331.58</v>
      </c>
      <c r="G45" s="151">
        <v>4906</v>
      </c>
      <c r="H45" s="67">
        <v>218669</v>
      </c>
      <c r="I45" s="67">
        <v>2816</v>
      </c>
      <c r="J45" s="43">
        <f t="shared" si="4"/>
        <v>215853</v>
      </c>
      <c r="K45" s="170">
        <v>1.879498575E-2</v>
      </c>
      <c r="L45" s="155">
        <f t="shared" si="5"/>
        <v>4056.9540590947499</v>
      </c>
      <c r="M45" s="67">
        <f t="shared" si="6"/>
        <v>8962.9540590947508</v>
      </c>
      <c r="N45" s="67">
        <f t="shared" si="7"/>
        <v>4149.0459409052492</v>
      </c>
      <c r="O45" s="151">
        <v>0</v>
      </c>
      <c r="P45" s="155">
        <f t="shared" si="8"/>
        <v>4149.0459409052492</v>
      </c>
      <c r="Q45" s="177">
        <f t="shared" si="0"/>
        <v>594209.2391304347</v>
      </c>
      <c r="R45" s="137">
        <v>56</v>
      </c>
    </row>
    <row r="46" spans="1:18" s="77" customFormat="1" ht="17.25" customHeight="1">
      <c r="A46" s="128">
        <v>58</v>
      </c>
      <c r="B46" s="128" t="s">
        <v>88</v>
      </c>
      <c r="C46" s="154">
        <v>48765</v>
      </c>
      <c r="D46" s="154">
        <v>1447</v>
      </c>
      <c r="E46" s="154">
        <v>33701</v>
      </c>
      <c r="F46" s="168">
        <v>13331.58</v>
      </c>
      <c r="G46" s="154">
        <v>19291</v>
      </c>
      <c r="H46" s="195">
        <v>1070985</v>
      </c>
      <c r="I46" s="195">
        <v>41303</v>
      </c>
      <c r="J46" s="69">
        <f t="shared" si="4"/>
        <v>1029682</v>
      </c>
      <c r="K46" s="169">
        <v>1.879498575E-2</v>
      </c>
      <c r="L46" s="196">
        <f t="shared" si="5"/>
        <v>19352.858517031498</v>
      </c>
      <c r="M46" s="195">
        <f t="shared" si="6"/>
        <v>38643.858517031498</v>
      </c>
      <c r="N46" s="195">
        <f t="shared" si="7"/>
        <v>10121.141482968502</v>
      </c>
      <c r="O46" s="154">
        <v>0</v>
      </c>
      <c r="P46" s="196">
        <f t="shared" si="8"/>
        <v>10121.141482968502</v>
      </c>
      <c r="Q46" s="50">
        <f t="shared" si="0"/>
        <v>740141.67242570838</v>
      </c>
      <c r="R46" s="132">
        <v>58</v>
      </c>
    </row>
    <row r="47" spans="1:18" s="77" customFormat="1" ht="17.25" customHeight="1">
      <c r="A47" s="133">
        <v>59</v>
      </c>
      <c r="B47" s="133" t="s">
        <v>89</v>
      </c>
      <c r="C47" s="151">
        <v>59541</v>
      </c>
      <c r="D47" s="151">
        <v>1961</v>
      </c>
      <c r="E47" s="151">
        <v>30363</v>
      </c>
      <c r="F47" s="156">
        <v>13331.58</v>
      </c>
      <c r="G47" s="151">
        <v>26143</v>
      </c>
      <c r="H47" s="67">
        <v>1625999</v>
      </c>
      <c r="I47" s="67">
        <v>116886</v>
      </c>
      <c r="J47" s="43">
        <f t="shared" si="4"/>
        <v>1509113</v>
      </c>
      <c r="K47" s="170">
        <v>1.879498575E-2</v>
      </c>
      <c r="L47" s="155">
        <f t="shared" si="5"/>
        <v>28363.75733013975</v>
      </c>
      <c r="M47" s="67">
        <f t="shared" si="6"/>
        <v>54506.75733013975</v>
      </c>
      <c r="N47" s="67">
        <f t="shared" si="7"/>
        <v>5034.2426698602503</v>
      </c>
      <c r="O47" s="151">
        <v>0</v>
      </c>
      <c r="P47" s="155">
        <f t="shared" si="8"/>
        <v>5034.2426698602503</v>
      </c>
      <c r="Q47" s="177">
        <f t="shared" si="0"/>
        <v>829168.28148903616</v>
      </c>
      <c r="R47" s="137">
        <v>59</v>
      </c>
    </row>
    <row r="48" spans="1:18" s="77" customFormat="1" ht="17.25" customHeight="1">
      <c r="A48" s="133">
        <v>60</v>
      </c>
      <c r="B48" s="133" t="s">
        <v>90</v>
      </c>
      <c r="C48" s="151">
        <v>27641</v>
      </c>
      <c r="D48" s="151">
        <v>852</v>
      </c>
      <c r="E48" s="151">
        <v>32442</v>
      </c>
      <c r="F48" s="156">
        <v>13331.58</v>
      </c>
      <c r="G48" s="151">
        <v>11359</v>
      </c>
      <c r="H48" s="67">
        <v>808606</v>
      </c>
      <c r="I48" s="67">
        <v>91066</v>
      </c>
      <c r="J48" s="43">
        <f t="shared" si="4"/>
        <v>717540</v>
      </c>
      <c r="K48" s="170">
        <v>1.879498575E-2</v>
      </c>
      <c r="L48" s="155">
        <f t="shared" si="5"/>
        <v>13486.154075054999</v>
      </c>
      <c r="M48" s="67">
        <f t="shared" si="6"/>
        <v>24845.154075054998</v>
      </c>
      <c r="N48" s="67">
        <f t="shared" si="7"/>
        <v>2795.8459249450025</v>
      </c>
      <c r="O48" s="151">
        <v>0</v>
      </c>
      <c r="P48" s="155">
        <f t="shared" si="8"/>
        <v>2795.8459249450025</v>
      </c>
      <c r="Q48" s="177">
        <f t="shared" si="0"/>
        <v>949068.07511737093</v>
      </c>
      <c r="R48" s="137">
        <v>60</v>
      </c>
    </row>
    <row r="49" spans="1:19" s="77" customFormat="1" ht="17.25" customHeight="1">
      <c r="A49" s="133">
        <v>62</v>
      </c>
      <c r="B49" s="133" t="s">
        <v>91</v>
      </c>
      <c r="C49" s="151">
        <v>72642</v>
      </c>
      <c r="D49" s="151">
        <v>2290</v>
      </c>
      <c r="E49" s="151">
        <v>31721</v>
      </c>
      <c r="F49" s="156">
        <v>13331.58</v>
      </c>
      <c r="G49" s="151">
        <v>30529</v>
      </c>
      <c r="H49" s="67">
        <v>1371971</v>
      </c>
      <c r="I49" s="67">
        <v>89535</v>
      </c>
      <c r="J49" s="43">
        <f t="shared" si="4"/>
        <v>1282436</v>
      </c>
      <c r="K49" s="170">
        <v>1.879498575E-2</v>
      </c>
      <c r="L49" s="155">
        <f t="shared" si="5"/>
        <v>24103.366345286999</v>
      </c>
      <c r="M49" s="67">
        <f t="shared" si="6"/>
        <v>54632.366345286995</v>
      </c>
      <c r="N49" s="67">
        <f t="shared" si="7"/>
        <v>18009.633654713005</v>
      </c>
      <c r="O49" s="151">
        <v>0</v>
      </c>
      <c r="P49" s="155">
        <f t="shared" si="8"/>
        <v>18009.633654713005</v>
      </c>
      <c r="Q49" s="177">
        <f t="shared" si="0"/>
        <v>599113.97379912657</v>
      </c>
      <c r="R49" s="137">
        <v>62</v>
      </c>
    </row>
    <row r="50" spans="1:19" s="77" customFormat="1" ht="17.25" customHeight="1">
      <c r="A50" s="133">
        <v>63</v>
      </c>
      <c r="B50" s="133" t="s">
        <v>92</v>
      </c>
      <c r="C50" s="151">
        <v>48218</v>
      </c>
      <c r="D50" s="151">
        <v>1598</v>
      </c>
      <c r="E50" s="151">
        <v>30174</v>
      </c>
      <c r="F50" s="156">
        <v>13331.58</v>
      </c>
      <c r="G50" s="151">
        <v>21304</v>
      </c>
      <c r="H50" s="67">
        <v>1367626</v>
      </c>
      <c r="I50" s="67">
        <v>113270</v>
      </c>
      <c r="J50" s="43">
        <f t="shared" si="4"/>
        <v>1254356</v>
      </c>
      <c r="K50" s="170">
        <v>1.879498575E-2</v>
      </c>
      <c r="L50" s="155">
        <f t="shared" si="5"/>
        <v>23575.603145427001</v>
      </c>
      <c r="M50" s="67">
        <f t="shared" si="6"/>
        <v>44879.603145426998</v>
      </c>
      <c r="N50" s="67">
        <f t="shared" si="7"/>
        <v>3338.3968545730022</v>
      </c>
      <c r="O50" s="151">
        <v>0</v>
      </c>
      <c r="P50" s="155">
        <f t="shared" si="8"/>
        <v>3338.3968545730022</v>
      </c>
      <c r="Q50" s="177">
        <f t="shared" si="0"/>
        <v>855836.04505632038</v>
      </c>
      <c r="R50" s="137">
        <v>63</v>
      </c>
    </row>
    <row r="51" spans="1:19" s="77" customFormat="1" ht="17.25" customHeight="1">
      <c r="A51" s="140">
        <v>67</v>
      </c>
      <c r="B51" s="140" t="s">
        <v>93</v>
      </c>
      <c r="C51" s="157">
        <v>12035</v>
      </c>
      <c r="D51" s="157">
        <v>335</v>
      </c>
      <c r="E51" s="157">
        <v>35925</v>
      </c>
      <c r="F51" s="158">
        <v>13331.58</v>
      </c>
      <c r="G51" s="157">
        <v>4466</v>
      </c>
      <c r="H51" s="68">
        <v>354637</v>
      </c>
      <c r="I51" s="55">
        <v>14512</v>
      </c>
      <c r="J51" s="55">
        <f t="shared" si="4"/>
        <v>340125</v>
      </c>
      <c r="K51" s="172">
        <v>1.879498575E-2</v>
      </c>
      <c r="L51" s="56">
        <f t="shared" si="5"/>
        <v>6392.6445282187497</v>
      </c>
      <c r="M51" s="68">
        <f t="shared" si="6"/>
        <v>10858.644528218749</v>
      </c>
      <c r="N51" s="68">
        <f t="shared" si="7"/>
        <v>1176.3554717812513</v>
      </c>
      <c r="O51" s="157">
        <v>0</v>
      </c>
      <c r="P51" s="56">
        <f t="shared" si="8"/>
        <v>1176.3554717812513</v>
      </c>
      <c r="Q51" s="47">
        <f t="shared" si="0"/>
        <v>1058617.9104477612</v>
      </c>
      <c r="R51" s="144">
        <v>67</v>
      </c>
    </row>
    <row r="52" spans="1:19" s="77" customFormat="1" ht="17.25" customHeight="1">
      <c r="A52" s="132">
        <v>70</v>
      </c>
      <c r="B52" s="132" t="s">
        <v>142</v>
      </c>
      <c r="C52" s="154">
        <v>158237</v>
      </c>
      <c r="D52" s="154">
        <v>5337</v>
      </c>
      <c r="E52" s="154">
        <v>29649</v>
      </c>
      <c r="F52" s="168">
        <v>13331.58</v>
      </c>
      <c r="G52" s="154">
        <v>71151</v>
      </c>
      <c r="H52" s="69">
        <v>3872779</v>
      </c>
      <c r="I52" s="69">
        <v>275990</v>
      </c>
      <c r="J52" s="69">
        <f t="shared" si="4"/>
        <v>3596789</v>
      </c>
      <c r="K52" s="169">
        <v>1.879498575E-2</v>
      </c>
      <c r="L52" s="196">
        <f t="shared" si="5"/>
        <v>67601.598000756756</v>
      </c>
      <c r="M52" s="195">
        <f t="shared" si="6"/>
        <v>138752.59800075676</v>
      </c>
      <c r="N52" s="195">
        <f t="shared" si="7"/>
        <v>19484.401999243244</v>
      </c>
      <c r="O52" s="154">
        <v>0</v>
      </c>
      <c r="P52" s="196">
        <f t="shared" si="8"/>
        <v>19484.401999243244</v>
      </c>
      <c r="Q52" s="50">
        <f t="shared" si="0"/>
        <v>725647.18006370612</v>
      </c>
      <c r="R52" s="132">
        <v>70</v>
      </c>
    </row>
    <row r="53" spans="1:19" s="114" customFormat="1" ht="17.25" customHeight="1">
      <c r="A53" s="137">
        <v>71</v>
      </c>
      <c r="B53" s="137" t="s">
        <v>143</v>
      </c>
      <c r="C53" s="151">
        <v>28615</v>
      </c>
      <c r="D53" s="151">
        <v>896</v>
      </c>
      <c r="E53" s="151">
        <v>31936</v>
      </c>
      <c r="F53" s="156">
        <v>13331.58</v>
      </c>
      <c r="G53" s="151">
        <v>11945</v>
      </c>
      <c r="H53" s="43">
        <v>811102</v>
      </c>
      <c r="I53" s="43">
        <v>89411</v>
      </c>
      <c r="J53" s="43">
        <f t="shared" si="4"/>
        <v>721691</v>
      </c>
      <c r="K53" s="170">
        <v>1.879498575E-2</v>
      </c>
      <c r="L53" s="155">
        <f t="shared" si="5"/>
        <v>13564.172060903249</v>
      </c>
      <c r="M53" s="67">
        <f t="shared" si="6"/>
        <v>25509.172060903249</v>
      </c>
      <c r="N53" s="67">
        <f t="shared" si="7"/>
        <v>3105.8279390967509</v>
      </c>
      <c r="O53" s="151">
        <v>0</v>
      </c>
      <c r="P53" s="155">
        <f t="shared" si="8"/>
        <v>3105.8279390967509</v>
      </c>
      <c r="Q53" s="177">
        <f t="shared" si="0"/>
        <v>905247.76785714284</v>
      </c>
      <c r="R53" s="137">
        <v>71</v>
      </c>
    </row>
    <row r="54" spans="1:19" s="114" customFormat="1" ht="17.25" customHeight="1">
      <c r="A54" s="137">
        <v>72</v>
      </c>
      <c r="B54" s="137" t="s">
        <v>147</v>
      </c>
      <c r="C54" s="151">
        <v>115432</v>
      </c>
      <c r="D54" s="151">
        <v>3781</v>
      </c>
      <c r="E54" s="151">
        <v>30529</v>
      </c>
      <c r="F54" s="156">
        <v>13331.58</v>
      </c>
      <c r="G54" s="151">
        <v>50407</v>
      </c>
      <c r="H54" s="43">
        <v>2652248</v>
      </c>
      <c r="I54" s="43">
        <v>85802</v>
      </c>
      <c r="J54" s="43">
        <f t="shared" si="4"/>
        <v>2566446</v>
      </c>
      <c r="K54" s="170">
        <v>1.879498575E-2</v>
      </c>
      <c r="L54" s="155">
        <f t="shared" si="5"/>
        <v>48236.315998144499</v>
      </c>
      <c r="M54" s="67">
        <f t="shared" si="6"/>
        <v>98643.315998144506</v>
      </c>
      <c r="N54" s="67">
        <f t="shared" si="7"/>
        <v>16788.684001855494</v>
      </c>
      <c r="O54" s="151">
        <v>0</v>
      </c>
      <c r="P54" s="155">
        <f t="shared" si="8"/>
        <v>16788.684001855494</v>
      </c>
      <c r="Q54" s="177">
        <f t="shared" si="0"/>
        <v>701467.33668341709</v>
      </c>
      <c r="R54" s="137">
        <v>72</v>
      </c>
    </row>
    <row r="55" spans="1:19" s="77" customFormat="1" ht="17.25" customHeight="1">
      <c r="A55" s="144">
        <v>73</v>
      </c>
      <c r="B55" s="144" t="s">
        <v>146</v>
      </c>
      <c r="C55" s="157">
        <v>80042</v>
      </c>
      <c r="D55" s="157">
        <v>2441</v>
      </c>
      <c r="E55" s="157">
        <v>32791</v>
      </c>
      <c r="F55" s="158">
        <v>13331.58</v>
      </c>
      <c r="G55" s="157">
        <v>32542</v>
      </c>
      <c r="H55" s="55">
        <v>2218430</v>
      </c>
      <c r="I55" s="55">
        <v>197724</v>
      </c>
      <c r="J55" s="55">
        <f t="shared" si="4"/>
        <v>2020706</v>
      </c>
      <c r="K55" s="172">
        <v>1.879498575E-2</v>
      </c>
      <c r="L55" s="56">
        <f t="shared" si="5"/>
        <v>37979.140474939501</v>
      </c>
      <c r="M55" s="68">
        <f t="shared" si="6"/>
        <v>70521.140474939501</v>
      </c>
      <c r="N55" s="68">
        <f t="shared" si="7"/>
        <v>9520.8595250604994</v>
      </c>
      <c r="O55" s="157">
        <v>0</v>
      </c>
      <c r="P55" s="56">
        <f t="shared" si="8"/>
        <v>9520.8595250604994</v>
      </c>
      <c r="Q55" s="47">
        <f t="shared" si="0"/>
        <v>908820.15567390411</v>
      </c>
      <c r="R55" s="144">
        <v>73</v>
      </c>
    </row>
    <row r="56" spans="1:19" ht="17.25" customHeight="1">
      <c r="A56" s="74"/>
      <c r="K56" s="15"/>
      <c r="S56" s="16"/>
    </row>
    <row r="57" spans="1:19" ht="10.5" customHeight="1">
      <c r="A57" s="6"/>
      <c r="S57" s="16"/>
    </row>
    <row r="58" spans="1:19" ht="16.7" customHeight="1">
      <c r="S58" s="16"/>
    </row>
    <row r="59" spans="1:19" ht="16.7" customHeight="1">
      <c r="S59" s="16"/>
    </row>
    <row r="60" spans="1:19" ht="16.7" customHeight="1">
      <c r="S60" s="16"/>
    </row>
    <row r="61" spans="1:19" ht="16.7" customHeight="1">
      <c r="A61" s="17" t="s">
        <v>107</v>
      </c>
      <c r="B61" s="17" t="s">
        <v>107</v>
      </c>
      <c r="C61" s="16"/>
      <c r="D61" s="16"/>
      <c r="E61" s="18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9"/>
      <c r="S61" s="16"/>
    </row>
    <row r="62" spans="1:19" ht="16.7" customHeight="1">
      <c r="E62" s="18"/>
      <c r="G62" s="16"/>
    </row>
    <row r="63" spans="1:19" ht="16.7" customHeight="1">
      <c r="E63" s="18"/>
      <c r="G63" s="16"/>
    </row>
    <row r="64" spans="1:19" ht="16.7" customHeight="1">
      <c r="E64" s="18"/>
      <c r="G64" s="16"/>
    </row>
    <row r="65" spans="5:7" ht="16.7" customHeight="1">
      <c r="E65" s="18"/>
      <c r="G65" s="16"/>
    </row>
    <row r="66" spans="5:7" ht="16.7" customHeight="1">
      <c r="E66" s="18"/>
      <c r="G66" s="16"/>
    </row>
    <row r="67" spans="5:7" ht="16.7" customHeight="1">
      <c r="E67" s="18"/>
      <c r="G67" s="16"/>
    </row>
    <row r="68" spans="5:7" ht="16.7" customHeight="1">
      <c r="E68" s="18"/>
      <c r="G68" s="16"/>
    </row>
    <row r="69" spans="5:7" ht="16.7" customHeight="1">
      <c r="E69" s="18"/>
      <c r="G69" s="16"/>
    </row>
    <row r="70" spans="5:7" ht="16.7" customHeight="1">
      <c r="E70" s="18"/>
      <c r="G70" s="16"/>
    </row>
    <row r="71" spans="5:7" ht="16.7" customHeight="1">
      <c r="E71" s="18"/>
      <c r="G71" s="16"/>
    </row>
    <row r="72" spans="5:7" ht="16.7" customHeight="1">
      <c r="E72" s="18"/>
      <c r="G72" s="16"/>
    </row>
    <row r="73" spans="5:7" ht="16.7" customHeight="1">
      <c r="E73" s="18"/>
      <c r="G73" s="16"/>
    </row>
    <row r="74" spans="5:7" ht="16.7" customHeight="1">
      <c r="E74" s="18"/>
      <c r="G74" s="16"/>
    </row>
    <row r="75" spans="5:7" ht="16.7" customHeight="1">
      <c r="G75" s="16"/>
    </row>
    <row r="76" spans="5:7" ht="16.7" customHeight="1">
      <c r="G76" s="16"/>
    </row>
    <row r="77" spans="5:7" ht="16.7" customHeight="1">
      <c r="G77" s="16"/>
    </row>
    <row r="78" spans="5:7" ht="16.7" customHeight="1">
      <c r="G78" s="16"/>
    </row>
    <row r="79" spans="5:7" ht="16.7" customHeight="1">
      <c r="G79" s="16"/>
    </row>
    <row r="80" spans="5:7" ht="16.7" customHeight="1">
      <c r="G80" s="16"/>
    </row>
    <row r="81" spans="7:7" ht="16.7" customHeight="1">
      <c r="G81" s="16"/>
    </row>
    <row r="82" spans="7:7" ht="16.7" customHeight="1">
      <c r="G82" s="16"/>
    </row>
    <row r="83" spans="7:7" ht="16.7" customHeight="1">
      <c r="G83" s="16"/>
    </row>
    <row r="84" spans="7:7" ht="16.7" customHeight="1">
      <c r="G84" s="16"/>
    </row>
    <row r="85" spans="7:7" ht="16.7" customHeight="1">
      <c r="G85" s="16"/>
    </row>
    <row r="86" spans="7:7" ht="16.7" customHeight="1">
      <c r="G86" s="16"/>
    </row>
    <row r="87" spans="7:7" ht="16.7" customHeight="1">
      <c r="G87" s="16"/>
    </row>
    <row r="88" spans="7:7" ht="16.7" customHeight="1">
      <c r="G88" s="16"/>
    </row>
    <row r="89" spans="7:7" ht="16.7" customHeight="1">
      <c r="G89" s="16"/>
    </row>
    <row r="90" spans="7:7" ht="16.7" customHeight="1">
      <c r="G90" s="16"/>
    </row>
    <row r="91" spans="7:7" ht="16.7" customHeight="1">
      <c r="G91" s="16"/>
    </row>
    <row r="92" spans="7:7" ht="16.7" customHeight="1">
      <c r="G92" s="16"/>
    </row>
    <row r="93" spans="7:7" ht="16.7" customHeight="1">
      <c r="G93" s="16"/>
    </row>
    <row r="94" spans="7:7" ht="16.7" customHeight="1">
      <c r="G94" s="16"/>
    </row>
  </sheetData>
  <phoneticPr fontId="2"/>
  <printOptions horizontalCentered="1"/>
  <pageMargins left="0.59055118110236227" right="0.59055118110236227" top="0.39370078740157483" bottom="0.39370078740157483" header="0.51181102362204722" footer="0.11811023622047245"/>
  <pageSetup paperSize="9" scale="91" firstPageNumber="183" pageOrder="overThenDown" orientation="portrait" useFirstPageNumber="1" r:id="rId1"/>
  <headerFooter alignWithMargins="0">
    <oddFooter xml:space="preserve">&amp;C- &amp;P -
</oddFooter>
  </headerFooter>
  <colBreaks count="1" manualBreakCount="1">
    <brk id="10" max="51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94"/>
  <sheetViews>
    <sheetView view="pageBreakPreview" zoomScale="85" zoomScaleNormal="85" zoomScaleSheetLayoutView="85" workbookViewId="0"/>
  </sheetViews>
  <sheetFormatPr defaultColWidth="13.25" defaultRowHeight="16.7" customHeight="1"/>
  <cols>
    <col min="1" max="1" width="3.25" style="13" customWidth="1"/>
    <col min="2" max="2" width="9.625" style="13" customWidth="1"/>
    <col min="3" max="9" width="10.875" style="14" customWidth="1"/>
    <col min="10" max="10" width="11.5" style="14" customWidth="1"/>
    <col min="11" max="17" width="12.125" style="14" customWidth="1"/>
    <col min="18" max="18" width="3.25" style="13" customWidth="1"/>
    <col min="19" max="19" width="8.25" style="14" customWidth="1"/>
    <col min="20" max="16384" width="13.25" style="14"/>
  </cols>
  <sheetData>
    <row r="1" spans="1:19" ht="17.25" customHeight="1">
      <c r="A1" s="167" t="s">
        <v>173</v>
      </c>
    </row>
    <row r="2" spans="1:19" s="77" customFormat="1" ht="17.25" customHeight="1">
      <c r="A2" s="127"/>
      <c r="B2" s="127"/>
      <c r="C2" s="83"/>
      <c r="D2" s="83"/>
      <c r="E2" s="83"/>
      <c r="F2" s="83"/>
      <c r="G2" s="83"/>
      <c r="H2" s="83" t="s">
        <v>149</v>
      </c>
      <c r="I2" s="83"/>
      <c r="J2" s="83"/>
      <c r="K2" s="83"/>
      <c r="L2" s="83"/>
      <c r="M2" s="83"/>
      <c r="N2" s="83"/>
      <c r="O2" s="83"/>
      <c r="P2" s="83"/>
      <c r="Q2" s="83"/>
      <c r="R2" s="127"/>
    </row>
    <row r="3" spans="1:19" s="77" customFormat="1" ht="17.25" customHeight="1">
      <c r="A3" s="128" t="s">
        <v>0</v>
      </c>
      <c r="B3" s="128"/>
      <c r="C3" s="129"/>
      <c r="D3" s="79"/>
      <c r="E3" s="128" t="s">
        <v>94</v>
      </c>
      <c r="F3" s="130" t="s">
        <v>95</v>
      </c>
      <c r="G3" s="131"/>
      <c r="H3" s="130" t="s">
        <v>148</v>
      </c>
      <c r="I3" s="131"/>
      <c r="J3" s="131"/>
      <c r="K3" s="131"/>
      <c r="L3" s="131"/>
      <c r="M3" s="128" t="s">
        <v>97</v>
      </c>
      <c r="N3" s="128" t="s">
        <v>98</v>
      </c>
      <c r="O3" s="128" t="s">
        <v>99</v>
      </c>
      <c r="P3" s="128" t="s">
        <v>100</v>
      </c>
      <c r="Q3" s="128" t="s">
        <v>101</v>
      </c>
      <c r="R3" s="132" t="s">
        <v>0</v>
      </c>
      <c r="S3" s="83"/>
    </row>
    <row r="4" spans="1:19" s="77" customFormat="1" ht="17.25" customHeight="1">
      <c r="A4" s="133" t="s">
        <v>11</v>
      </c>
      <c r="B4" s="133" t="s">
        <v>12</v>
      </c>
      <c r="C4" s="133" t="s">
        <v>102</v>
      </c>
      <c r="D4" s="84" t="s">
        <v>103</v>
      </c>
      <c r="E4" s="133" t="s">
        <v>104</v>
      </c>
      <c r="F4" s="134"/>
      <c r="G4" s="134"/>
      <c r="H4" s="134"/>
      <c r="I4" s="134"/>
      <c r="J4" s="135"/>
      <c r="K4" s="135"/>
      <c r="L4" s="136"/>
      <c r="M4" s="134"/>
      <c r="N4" s="134"/>
      <c r="O4" s="133" t="s">
        <v>105</v>
      </c>
      <c r="P4" s="133" t="s">
        <v>98</v>
      </c>
      <c r="Q4" s="133" t="s">
        <v>106</v>
      </c>
      <c r="R4" s="137" t="s">
        <v>11</v>
      </c>
      <c r="S4" s="83"/>
    </row>
    <row r="5" spans="1:19" s="77" customFormat="1" ht="17.25" customHeight="1">
      <c r="A5" s="133" t="s">
        <v>23</v>
      </c>
      <c r="B5" s="133" t="s">
        <v>24</v>
      </c>
      <c r="C5" s="133" t="s">
        <v>107</v>
      </c>
      <c r="D5" s="84" t="s">
        <v>107</v>
      </c>
      <c r="E5" s="133" t="s">
        <v>97</v>
      </c>
      <c r="F5" s="133" t="s">
        <v>108</v>
      </c>
      <c r="G5" s="133" t="s">
        <v>109</v>
      </c>
      <c r="H5" s="133" t="s">
        <v>101</v>
      </c>
      <c r="I5" s="133" t="s">
        <v>110</v>
      </c>
      <c r="J5" s="137" t="s">
        <v>111</v>
      </c>
      <c r="K5" s="137" t="s">
        <v>112</v>
      </c>
      <c r="L5" s="138" t="s">
        <v>112</v>
      </c>
      <c r="M5" s="133" t="s">
        <v>113</v>
      </c>
      <c r="N5" s="133" t="s">
        <v>114</v>
      </c>
      <c r="O5" s="133" t="s">
        <v>115</v>
      </c>
      <c r="P5" s="133" t="s">
        <v>114</v>
      </c>
      <c r="Q5" s="133" t="s">
        <v>116</v>
      </c>
      <c r="R5" s="137" t="s">
        <v>23</v>
      </c>
      <c r="S5" s="83"/>
    </row>
    <row r="6" spans="1:19" s="77" customFormat="1" ht="17.25" customHeight="1">
      <c r="A6" s="133" t="s">
        <v>36</v>
      </c>
      <c r="B6" s="133" t="s">
        <v>37</v>
      </c>
      <c r="C6" s="133" t="s">
        <v>117</v>
      </c>
      <c r="D6" s="84" t="s">
        <v>118</v>
      </c>
      <c r="E6" s="133" t="s">
        <v>119</v>
      </c>
      <c r="F6" s="133" t="s">
        <v>120</v>
      </c>
      <c r="G6" s="133" t="s">
        <v>113</v>
      </c>
      <c r="H6" s="133" t="s">
        <v>121</v>
      </c>
      <c r="I6" s="133" t="s">
        <v>122</v>
      </c>
      <c r="J6" s="137" t="s">
        <v>123</v>
      </c>
      <c r="K6" s="137" t="s">
        <v>124</v>
      </c>
      <c r="L6" s="138" t="s">
        <v>113</v>
      </c>
      <c r="M6" s="133" t="s">
        <v>107</v>
      </c>
      <c r="N6" s="134"/>
      <c r="O6" s="133" t="s">
        <v>125</v>
      </c>
      <c r="P6" s="139" t="s">
        <v>126</v>
      </c>
      <c r="Q6" s="139" t="s">
        <v>127</v>
      </c>
      <c r="R6" s="137" t="s">
        <v>36</v>
      </c>
      <c r="S6" s="83"/>
    </row>
    <row r="7" spans="1:19" s="77" customFormat="1" ht="17.25" customHeight="1">
      <c r="A7" s="140" t="s">
        <v>45</v>
      </c>
      <c r="B7" s="140"/>
      <c r="C7" s="141" t="s">
        <v>46</v>
      </c>
      <c r="D7" s="141" t="s">
        <v>47</v>
      </c>
      <c r="E7" s="141" t="s">
        <v>128</v>
      </c>
      <c r="F7" s="141" t="s">
        <v>49</v>
      </c>
      <c r="G7" s="141" t="s">
        <v>129</v>
      </c>
      <c r="H7" s="141" t="s">
        <v>130</v>
      </c>
      <c r="I7" s="141" t="s">
        <v>52</v>
      </c>
      <c r="J7" s="142" t="s">
        <v>131</v>
      </c>
      <c r="K7" s="142" t="s">
        <v>54</v>
      </c>
      <c r="L7" s="143" t="s">
        <v>132</v>
      </c>
      <c r="M7" s="141" t="s">
        <v>133</v>
      </c>
      <c r="N7" s="141" t="s">
        <v>134</v>
      </c>
      <c r="O7" s="141" t="s">
        <v>55</v>
      </c>
      <c r="P7" s="141" t="s">
        <v>56</v>
      </c>
      <c r="Q7" s="141" t="s">
        <v>135</v>
      </c>
      <c r="R7" s="144" t="s">
        <v>45</v>
      </c>
      <c r="S7" s="83"/>
    </row>
    <row r="8" spans="1:19" s="77" customFormat="1" ht="17.25" customHeight="1">
      <c r="A8" s="128"/>
      <c r="B8" s="132" t="s">
        <v>107</v>
      </c>
      <c r="C8" s="145" t="s">
        <v>57</v>
      </c>
      <c r="D8" s="146" t="s">
        <v>136</v>
      </c>
      <c r="E8" s="146" t="s">
        <v>137</v>
      </c>
      <c r="F8" s="146" t="s">
        <v>138</v>
      </c>
      <c r="G8" s="145" t="s">
        <v>57</v>
      </c>
      <c r="H8" s="146" t="s">
        <v>57</v>
      </c>
      <c r="I8" s="145" t="s">
        <v>57</v>
      </c>
      <c r="J8" s="146" t="s">
        <v>57</v>
      </c>
      <c r="K8" s="147"/>
      <c r="L8" s="148" t="s">
        <v>57</v>
      </c>
      <c r="M8" s="146" t="s">
        <v>57</v>
      </c>
      <c r="N8" s="146" t="s">
        <v>57</v>
      </c>
      <c r="O8" s="145" t="s">
        <v>57</v>
      </c>
      <c r="P8" s="146" t="s">
        <v>57</v>
      </c>
      <c r="Q8" s="146" t="s">
        <v>137</v>
      </c>
      <c r="R8" s="132"/>
      <c r="S8" s="83"/>
    </row>
    <row r="9" spans="1:19" s="77" customFormat="1" ht="17.25" hidden="1" customHeight="1">
      <c r="A9" s="133"/>
      <c r="B9" s="137" t="s">
        <v>151</v>
      </c>
      <c r="C9" s="186">
        <v>11042168</v>
      </c>
      <c r="D9" s="177">
        <v>453849</v>
      </c>
      <c r="E9" s="177">
        <v>24330.048099698357</v>
      </c>
      <c r="F9" s="191">
        <v>9250.85</v>
      </c>
      <c r="G9" s="191">
        <v>4198488</v>
      </c>
      <c r="H9" s="190">
        <v>210791949</v>
      </c>
      <c r="I9" s="191">
        <v>21048600</v>
      </c>
      <c r="J9" s="190">
        <v>189743349</v>
      </c>
      <c r="K9" s="192">
        <v>1.8277996000000001E-2</v>
      </c>
      <c r="L9" s="193">
        <v>3468129</v>
      </c>
      <c r="M9" s="190">
        <v>7666617</v>
      </c>
      <c r="N9" s="190">
        <v>3375551</v>
      </c>
      <c r="O9" s="191">
        <v>197051</v>
      </c>
      <c r="P9" s="190">
        <v>3178500</v>
      </c>
      <c r="Q9" s="190">
        <v>464454</v>
      </c>
      <c r="R9" s="137"/>
      <c r="S9" s="83"/>
    </row>
    <row r="10" spans="1:19" s="77" customFormat="1" ht="17.25" hidden="1" customHeight="1">
      <c r="A10" s="133"/>
      <c r="B10" s="137" t="s">
        <v>153</v>
      </c>
      <c r="C10" s="186">
        <v>9983351</v>
      </c>
      <c r="D10" s="177">
        <v>440834</v>
      </c>
      <c r="E10" s="177">
        <v>22646.508663124896</v>
      </c>
      <c r="F10" s="191">
        <v>9255.35</v>
      </c>
      <c r="G10" s="191">
        <v>4080072</v>
      </c>
      <c r="H10" s="190">
        <v>191287918</v>
      </c>
      <c r="I10" s="191">
        <v>18948848</v>
      </c>
      <c r="J10" s="190">
        <v>172339070</v>
      </c>
      <c r="K10" s="192">
        <v>1.8658036760999998E-2</v>
      </c>
      <c r="L10" s="193">
        <v>3215506</v>
      </c>
      <c r="M10" s="190">
        <v>7295578</v>
      </c>
      <c r="N10" s="190">
        <v>2687773</v>
      </c>
      <c r="O10" s="191">
        <v>0</v>
      </c>
      <c r="P10" s="190">
        <v>2687773</v>
      </c>
      <c r="Q10" s="190">
        <v>433923</v>
      </c>
      <c r="R10" s="137"/>
      <c r="S10" s="83"/>
    </row>
    <row r="11" spans="1:19" s="153" customFormat="1" ht="17.25" customHeight="1">
      <c r="A11" s="149"/>
      <c r="B11" s="150" t="s">
        <v>165</v>
      </c>
      <c r="C11" s="206">
        <v>10527175</v>
      </c>
      <c r="D11" s="41">
        <v>413908</v>
      </c>
      <c r="E11" s="151">
        <v>25433.610850720452</v>
      </c>
      <c r="F11" s="207">
        <v>10359.24</v>
      </c>
      <c r="G11" s="41">
        <v>4287775</v>
      </c>
      <c r="H11" s="41">
        <v>182139397</v>
      </c>
      <c r="I11" s="41">
        <v>19165668</v>
      </c>
      <c r="J11" s="41">
        <f>H11-I11</f>
        <v>162973729</v>
      </c>
      <c r="K11" s="213">
        <v>2.1613633180000001E-2</v>
      </c>
      <c r="L11" s="41">
        <v>3522454</v>
      </c>
      <c r="M11" s="43">
        <v>7810229</v>
      </c>
      <c r="N11" s="43">
        <v>2716946</v>
      </c>
      <c r="O11" s="41">
        <v>0</v>
      </c>
      <c r="P11" s="43">
        <v>2716946</v>
      </c>
      <c r="Q11" s="43">
        <v>440048</v>
      </c>
      <c r="R11" s="150"/>
      <c r="S11" s="152"/>
    </row>
    <row r="12" spans="1:19" s="77" customFormat="1" ht="17.25" customHeight="1">
      <c r="A12" s="137"/>
      <c r="B12" s="209" t="s">
        <v>166</v>
      </c>
      <c r="C12" s="206">
        <v>10622590</v>
      </c>
      <c r="D12" s="41">
        <v>399829</v>
      </c>
      <c r="E12" s="151">
        <v>26567.832748499983</v>
      </c>
      <c r="F12" s="207">
        <v>10467.44</v>
      </c>
      <c r="G12" s="41">
        <v>4185187</v>
      </c>
      <c r="H12" s="41">
        <v>187815745</v>
      </c>
      <c r="I12" s="41">
        <v>24227056</v>
      </c>
      <c r="J12" s="41">
        <f>H12-I12</f>
        <v>163588689</v>
      </c>
      <c r="K12" s="208">
        <v>2.3211983281999998E-2</v>
      </c>
      <c r="L12" s="41">
        <v>3797217</v>
      </c>
      <c r="M12" s="43">
        <v>7982404</v>
      </c>
      <c r="N12" s="43">
        <v>2640186</v>
      </c>
      <c r="O12" s="41">
        <v>0</v>
      </c>
      <c r="P12" s="43">
        <v>2640186</v>
      </c>
      <c r="Q12" s="43">
        <v>469740</v>
      </c>
      <c r="R12" s="137"/>
      <c r="S12" s="83"/>
    </row>
    <row r="13" spans="1:19" s="77" customFormat="1" ht="17.25" customHeight="1">
      <c r="A13" s="133"/>
      <c r="B13" s="209" t="s">
        <v>167</v>
      </c>
      <c r="C13" s="206">
        <v>11301493</v>
      </c>
      <c r="D13" s="41">
        <v>385481</v>
      </c>
      <c r="E13" s="151">
        <v>29317.898936653168</v>
      </c>
      <c r="F13" s="207">
        <v>10467.44</v>
      </c>
      <c r="G13" s="41">
        <v>4496826</v>
      </c>
      <c r="H13" s="41">
        <v>182792862</v>
      </c>
      <c r="I13" s="41">
        <v>19591661</v>
      </c>
      <c r="J13" s="41">
        <f>H13-I13</f>
        <v>163201201</v>
      </c>
      <c r="K13" s="208">
        <v>2.3211983281999998E-2</v>
      </c>
      <c r="L13" s="41">
        <v>4000259.4813306145</v>
      </c>
      <c r="M13" s="43">
        <v>8497085.4813306145</v>
      </c>
      <c r="N13" s="43">
        <v>2804407.5186693841</v>
      </c>
      <c r="O13" s="41">
        <v>0</v>
      </c>
      <c r="P13" s="43">
        <v>2804407.5186693841</v>
      </c>
      <c r="Q13" s="43">
        <v>474194</v>
      </c>
      <c r="R13" s="137"/>
      <c r="S13" s="83"/>
    </row>
    <row r="14" spans="1:19" s="77" customFormat="1" ht="17.25" customHeight="1">
      <c r="A14" s="133"/>
      <c r="B14" s="210" t="s">
        <v>168</v>
      </c>
      <c r="C14" s="41">
        <v>9861335</v>
      </c>
      <c r="D14" s="41">
        <v>371239</v>
      </c>
      <c r="E14" s="151">
        <v>26563.305579399999</v>
      </c>
      <c r="F14" s="211">
        <v>11665.49</v>
      </c>
      <c r="G14" s="41">
        <v>3957295</v>
      </c>
      <c r="H14" s="41">
        <v>172204821</v>
      </c>
      <c r="I14" s="41">
        <v>14144710</v>
      </c>
      <c r="J14" s="41">
        <f>H14-I14</f>
        <v>158060111</v>
      </c>
      <c r="K14" s="170">
        <v>2.4511213500999999E-2</v>
      </c>
      <c r="L14" s="41">
        <v>3387335</v>
      </c>
      <c r="M14" s="41">
        <v>7344630</v>
      </c>
      <c r="N14" s="41">
        <v>2516705</v>
      </c>
      <c r="O14" s="41">
        <v>0</v>
      </c>
      <c r="P14" s="41">
        <v>2516705</v>
      </c>
      <c r="Q14" s="43">
        <v>463865</v>
      </c>
      <c r="R14" s="137"/>
      <c r="S14" s="83"/>
    </row>
    <row r="15" spans="1:19" s="77" customFormat="1" ht="17.25" customHeight="1">
      <c r="A15" s="140"/>
      <c r="B15" s="212" t="s">
        <v>169</v>
      </c>
      <c r="C15" s="49">
        <f>SUM(C16:C55)</f>
        <v>10181370</v>
      </c>
      <c r="D15" s="49">
        <f>SUM(D16:D55)</f>
        <v>356151</v>
      </c>
      <c r="E15" s="157">
        <f>C15*1000/D15</f>
        <v>28587.228450853712</v>
      </c>
      <c r="F15" s="158">
        <v>11606.45</v>
      </c>
      <c r="G15" s="49">
        <f t="shared" ref="G15:J15" si="0">SUM(G16:G55)</f>
        <v>4133648</v>
      </c>
      <c r="H15" s="49">
        <f t="shared" si="0"/>
        <v>184343381</v>
      </c>
      <c r="I15" s="49">
        <f t="shared" si="0"/>
        <v>17149951</v>
      </c>
      <c r="J15" s="49">
        <f t="shared" si="0"/>
        <v>167193430</v>
      </c>
      <c r="K15" s="172">
        <v>2.3123714452E-2</v>
      </c>
      <c r="L15" s="49">
        <f t="shared" ref="L15:P15" si="1">SUM(L16:L55)</f>
        <v>3866133.1335704513</v>
      </c>
      <c r="M15" s="49">
        <f t="shared" si="1"/>
        <v>7999781.1335704532</v>
      </c>
      <c r="N15" s="49">
        <f t="shared" si="1"/>
        <v>2181588.8664295496</v>
      </c>
      <c r="O15" s="49">
        <f t="shared" si="1"/>
        <v>0</v>
      </c>
      <c r="P15" s="49">
        <f t="shared" si="1"/>
        <v>2181588.8664295496</v>
      </c>
      <c r="Q15" s="47">
        <f t="shared" ref="Q15" si="2">H15/D15*1000</f>
        <v>517598.94258334249</v>
      </c>
      <c r="R15" s="144"/>
      <c r="S15" s="83"/>
    </row>
    <row r="16" spans="1:19" s="77" customFormat="1" ht="17.25" customHeight="1">
      <c r="A16" s="133">
        <v>1</v>
      </c>
      <c r="B16" s="133" t="s">
        <v>59</v>
      </c>
      <c r="C16" s="151">
        <v>1956204</v>
      </c>
      <c r="D16" s="151">
        <v>67927</v>
      </c>
      <c r="E16" s="151">
        <v>28799</v>
      </c>
      <c r="F16" s="156">
        <v>11606.45</v>
      </c>
      <c r="G16" s="151">
        <v>788391</v>
      </c>
      <c r="H16" s="67">
        <v>29204769</v>
      </c>
      <c r="I16" s="43">
        <v>2251992</v>
      </c>
      <c r="J16" s="43">
        <f>H16-I16</f>
        <v>26952777</v>
      </c>
      <c r="K16" s="170">
        <v>2.3123714452E-2</v>
      </c>
      <c r="L16" s="155">
        <f>J16*K16</f>
        <v>623248.31903643324</v>
      </c>
      <c r="M16" s="67">
        <f>G16+L16</f>
        <v>1411639.3190364332</v>
      </c>
      <c r="N16" s="67">
        <f>C16-M16</f>
        <v>544564.68096356676</v>
      </c>
      <c r="O16" s="151">
        <v>0</v>
      </c>
      <c r="P16" s="155">
        <f>N16-O16</f>
        <v>544564.68096356676</v>
      </c>
      <c r="Q16" s="43">
        <f>H16/D16*1000</f>
        <v>429943.4540020905</v>
      </c>
      <c r="R16" s="137">
        <v>1</v>
      </c>
    </row>
    <row r="17" spans="1:18" s="77" customFormat="1" ht="17.25" customHeight="1">
      <c r="A17" s="133">
        <v>2</v>
      </c>
      <c r="B17" s="133" t="s">
        <v>60</v>
      </c>
      <c r="C17" s="151">
        <v>1346285</v>
      </c>
      <c r="D17" s="151">
        <v>47546</v>
      </c>
      <c r="E17" s="151">
        <v>28315</v>
      </c>
      <c r="F17" s="156">
        <v>11606.45</v>
      </c>
      <c r="G17" s="151">
        <v>551840</v>
      </c>
      <c r="H17" s="67">
        <v>21605100</v>
      </c>
      <c r="I17" s="67">
        <v>1424313</v>
      </c>
      <c r="J17" s="43">
        <f t="shared" ref="J17:J55" si="3">H17-I17</f>
        <v>20180787</v>
      </c>
      <c r="K17" s="170">
        <v>2.3123714452E-2</v>
      </c>
      <c r="L17" s="155">
        <f t="shared" ref="L17:L55" si="4">J17*K17</f>
        <v>466654.75600463373</v>
      </c>
      <c r="M17" s="67">
        <f t="shared" ref="M17:M55" si="5">G17+L17</f>
        <v>1018494.7560046337</v>
      </c>
      <c r="N17" s="67">
        <f t="shared" ref="N17:N55" si="6">C17-M17</f>
        <v>327790.24399536627</v>
      </c>
      <c r="O17" s="151">
        <v>0</v>
      </c>
      <c r="P17" s="155">
        <f t="shared" ref="P17:P55" si="7">N17-O17</f>
        <v>327790.24399536627</v>
      </c>
      <c r="Q17" s="43">
        <f t="shared" ref="Q17:Q55" si="8">H17/D17*1000</f>
        <v>454404.15597526607</v>
      </c>
      <c r="R17" s="137">
        <v>2</v>
      </c>
    </row>
    <row r="18" spans="1:18" s="77" customFormat="1" ht="17.25" customHeight="1">
      <c r="A18" s="133">
        <v>3</v>
      </c>
      <c r="B18" s="133" t="s">
        <v>61</v>
      </c>
      <c r="C18" s="151">
        <v>1596696</v>
      </c>
      <c r="D18" s="151">
        <v>55683</v>
      </c>
      <c r="E18" s="151">
        <v>28675</v>
      </c>
      <c r="F18" s="156">
        <v>11606.45</v>
      </c>
      <c r="G18" s="151">
        <v>646282</v>
      </c>
      <c r="H18" s="67">
        <v>28449961</v>
      </c>
      <c r="I18" s="67">
        <v>2814690</v>
      </c>
      <c r="J18" s="43">
        <f t="shared" si="3"/>
        <v>25635271</v>
      </c>
      <c r="K18" s="170">
        <v>2.3123714452E-2</v>
      </c>
      <c r="L18" s="155">
        <f t="shared" si="4"/>
        <v>592782.68650363653</v>
      </c>
      <c r="M18" s="67">
        <f t="shared" si="5"/>
        <v>1239064.6865036367</v>
      </c>
      <c r="N18" s="67">
        <f t="shared" si="6"/>
        <v>357631.31349636335</v>
      </c>
      <c r="O18" s="151">
        <v>0</v>
      </c>
      <c r="P18" s="155">
        <f t="shared" si="7"/>
        <v>357631.31349636335</v>
      </c>
      <c r="Q18" s="43">
        <f t="shared" si="8"/>
        <v>510927.23093224148</v>
      </c>
      <c r="R18" s="137">
        <v>3</v>
      </c>
    </row>
    <row r="19" spans="1:18" s="77" customFormat="1" ht="17.25" customHeight="1">
      <c r="A19" s="133">
        <v>4</v>
      </c>
      <c r="B19" s="133" t="s">
        <v>62</v>
      </c>
      <c r="C19" s="151">
        <v>294369</v>
      </c>
      <c r="D19" s="151">
        <v>9892</v>
      </c>
      <c r="E19" s="151">
        <v>29758</v>
      </c>
      <c r="F19" s="156">
        <v>11606.45</v>
      </c>
      <c r="G19" s="151">
        <v>114811</v>
      </c>
      <c r="H19" s="67">
        <v>4964522</v>
      </c>
      <c r="I19" s="67">
        <v>185343</v>
      </c>
      <c r="J19" s="43">
        <f t="shared" si="3"/>
        <v>4779179</v>
      </c>
      <c r="K19" s="170">
        <v>2.3123714452E-2</v>
      </c>
      <c r="L19" s="155">
        <f t="shared" si="4"/>
        <v>110512.37051099491</v>
      </c>
      <c r="M19" s="67">
        <f t="shared" si="5"/>
        <v>225323.37051099492</v>
      </c>
      <c r="N19" s="67">
        <f t="shared" si="6"/>
        <v>69045.629489005078</v>
      </c>
      <c r="O19" s="151">
        <v>0</v>
      </c>
      <c r="P19" s="155">
        <f t="shared" si="7"/>
        <v>69045.629489005078</v>
      </c>
      <c r="Q19" s="43">
        <f t="shared" si="8"/>
        <v>501872.42215932067</v>
      </c>
      <c r="R19" s="137">
        <v>4</v>
      </c>
    </row>
    <row r="20" spans="1:18" s="77" customFormat="1" ht="17.25" customHeight="1">
      <c r="A20" s="133">
        <v>5</v>
      </c>
      <c r="B20" s="133" t="s">
        <v>63</v>
      </c>
      <c r="C20" s="151">
        <v>521864</v>
      </c>
      <c r="D20" s="151">
        <v>18127</v>
      </c>
      <c r="E20" s="151">
        <v>28789</v>
      </c>
      <c r="F20" s="156">
        <v>11606.45</v>
      </c>
      <c r="G20" s="151">
        <v>210390</v>
      </c>
      <c r="H20" s="67">
        <v>8447988</v>
      </c>
      <c r="I20" s="67">
        <v>564260</v>
      </c>
      <c r="J20" s="43">
        <f t="shared" si="3"/>
        <v>7883728</v>
      </c>
      <c r="K20" s="170">
        <v>2.3123714452E-2</v>
      </c>
      <c r="L20" s="155">
        <f t="shared" si="4"/>
        <v>182301.07508923704</v>
      </c>
      <c r="M20" s="67">
        <f t="shared" si="5"/>
        <v>392691.07508923707</v>
      </c>
      <c r="N20" s="67">
        <f t="shared" si="6"/>
        <v>129172.92491076293</v>
      </c>
      <c r="O20" s="151">
        <v>0</v>
      </c>
      <c r="P20" s="155">
        <f t="shared" si="7"/>
        <v>129172.92491076293</v>
      </c>
      <c r="Q20" s="43">
        <f t="shared" si="8"/>
        <v>466044.46405913832</v>
      </c>
      <c r="R20" s="137">
        <v>5</v>
      </c>
    </row>
    <row r="21" spans="1:18" s="77" customFormat="1" ht="17.25" customHeight="1">
      <c r="A21" s="133">
        <v>6</v>
      </c>
      <c r="B21" s="133" t="s">
        <v>64</v>
      </c>
      <c r="C21" s="151">
        <v>480547</v>
      </c>
      <c r="D21" s="151">
        <v>16637</v>
      </c>
      <c r="E21" s="151">
        <v>28884</v>
      </c>
      <c r="F21" s="156">
        <v>11606.45</v>
      </c>
      <c r="G21" s="151">
        <v>193097</v>
      </c>
      <c r="H21" s="67">
        <v>9814872</v>
      </c>
      <c r="I21" s="67">
        <v>883764</v>
      </c>
      <c r="J21" s="43">
        <f t="shared" si="3"/>
        <v>8931108</v>
      </c>
      <c r="K21" s="170">
        <v>2.3123714452E-2</v>
      </c>
      <c r="L21" s="155">
        <f t="shared" si="4"/>
        <v>206520.39113197281</v>
      </c>
      <c r="M21" s="67">
        <f t="shared" si="5"/>
        <v>399617.39113197278</v>
      </c>
      <c r="N21" s="67">
        <f t="shared" si="6"/>
        <v>80929.608868027222</v>
      </c>
      <c r="O21" s="151">
        <v>0</v>
      </c>
      <c r="P21" s="155">
        <f t="shared" si="7"/>
        <v>80929.608868027222</v>
      </c>
      <c r="Q21" s="43">
        <f t="shared" si="8"/>
        <v>589942.41750315565</v>
      </c>
      <c r="R21" s="137">
        <v>6</v>
      </c>
    </row>
    <row r="22" spans="1:18" s="77" customFormat="1" ht="17.25" customHeight="1">
      <c r="A22" s="133">
        <v>7</v>
      </c>
      <c r="B22" s="133" t="s">
        <v>65</v>
      </c>
      <c r="C22" s="151">
        <v>281044</v>
      </c>
      <c r="D22" s="151">
        <v>9631</v>
      </c>
      <c r="E22" s="151">
        <v>29181</v>
      </c>
      <c r="F22" s="156">
        <v>11606.45</v>
      </c>
      <c r="G22" s="151">
        <v>111782</v>
      </c>
      <c r="H22" s="67">
        <v>6283674</v>
      </c>
      <c r="I22" s="67">
        <v>1117048</v>
      </c>
      <c r="J22" s="43">
        <f t="shared" si="3"/>
        <v>5166626</v>
      </c>
      <c r="K22" s="170">
        <v>2.3123714452E-2</v>
      </c>
      <c r="L22" s="155">
        <f t="shared" si="4"/>
        <v>119471.58430427895</v>
      </c>
      <c r="M22" s="67">
        <f t="shared" si="5"/>
        <v>231253.58430427895</v>
      </c>
      <c r="N22" s="67">
        <f t="shared" si="6"/>
        <v>49790.415695721051</v>
      </c>
      <c r="O22" s="151">
        <v>0</v>
      </c>
      <c r="P22" s="155">
        <f t="shared" si="7"/>
        <v>49790.415695721051</v>
      </c>
      <c r="Q22" s="43">
        <f t="shared" si="8"/>
        <v>652442.52933236421</v>
      </c>
      <c r="R22" s="137">
        <v>7</v>
      </c>
    </row>
    <row r="23" spans="1:18" s="77" customFormat="1" ht="17.25" customHeight="1">
      <c r="A23" s="140">
        <v>8</v>
      </c>
      <c r="B23" s="140" t="s">
        <v>66</v>
      </c>
      <c r="C23" s="157">
        <v>413686</v>
      </c>
      <c r="D23" s="157">
        <v>15372</v>
      </c>
      <c r="E23" s="157">
        <v>26912</v>
      </c>
      <c r="F23" s="158">
        <v>11606.45</v>
      </c>
      <c r="G23" s="157">
        <v>178414</v>
      </c>
      <c r="H23" s="68">
        <v>7565846</v>
      </c>
      <c r="I23" s="55">
        <v>459562</v>
      </c>
      <c r="J23" s="55">
        <f t="shared" si="3"/>
        <v>7106284</v>
      </c>
      <c r="K23" s="170">
        <v>2.3123714452E-2</v>
      </c>
      <c r="L23" s="155">
        <f t="shared" si="4"/>
        <v>164323.68203081636</v>
      </c>
      <c r="M23" s="67">
        <f t="shared" si="5"/>
        <v>342737.68203081633</v>
      </c>
      <c r="N23" s="67">
        <f t="shared" si="6"/>
        <v>70948.31796918367</v>
      </c>
      <c r="O23" s="151">
        <v>0</v>
      </c>
      <c r="P23" s="155">
        <f t="shared" si="7"/>
        <v>70948.31796918367</v>
      </c>
      <c r="Q23" s="43">
        <f t="shared" si="8"/>
        <v>492183.58053603955</v>
      </c>
      <c r="R23" s="144">
        <v>8</v>
      </c>
    </row>
    <row r="24" spans="1:18" s="77" customFormat="1" ht="17.25" customHeight="1">
      <c r="A24" s="133">
        <v>9</v>
      </c>
      <c r="B24" s="133" t="s">
        <v>67</v>
      </c>
      <c r="C24" s="154">
        <v>115715</v>
      </c>
      <c r="D24" s="154">
        <v>4222</v>
      </c>
      <c r="E24" s="154">
        <v>27408</v>
      </c>
      <c r="F24" s="156">
        <v>11606.45</v>
      </c>
      <c r="G24" s="154">
        <v>49002</v>
      </c>
      <c r="H24" s="67">
        <v>5000588</v>
      </c>
      <c r="I24" s="67">
        <v>1385782</v>
      </c>
      <c r="J24" s="69">
        <f t="shared" si="3"/>
        <v>3614806</v>
      </c>
      <c r="K24" s="169">
        <v>2.3123714452E-2</v>
      </c>
      <c r="L24" s="195">
        <f t="shared" si="4"/>
        <v>83587.741743376318</v>
      </c>
      <c r="M24" s="195">
        <f t="shared" si="5"/>
        <v>132589.7417433763</v>
      </c>
      <c r="N24" s="195">
        <f t="shared" si="6"/>
        <v>-16874.741743376304</v>
      </c>
      <c r="O24" s="154">
        <v>0</v>
      </c>
      <c r="P24" s="196">
        <f t="shared" si="7"/>
        <v>-16874.741743376304</v>
      </c>
      <c r="Q24" s="69">
        <f t="shared" si="8"/>
        <v>1184412.12695405</v>
      </c>
      <c r="R24" s="137">
        <v>9</v>
      </c>
    </row>
    <row r="25" spans="1:18" s="77" customFormat="1" ht="17.25" customHeight="1">
      <c r="A25" s="133">
        <v>11</v>
      </c>
      <c r="B25" s="133" t="s">
        <v>68</v>
      </c>
      <c r="C25" s="151">
        <v>21476</v>
      </c>
      <c r="D25" s="151">
        <v>905</v>
      </c>
      <c r="E25" s="151">
        <v>23730</v>
      </c>
      <c r="F25" s="156">
        <v>11606.45</v>
      </c>
      <c r="G25" s="151">
        <v>10504</v>
      </c>
      <c r="H25" s="67">
        <v>323410</v>
      </c>
      <c r="I25" s="67">
        <v>9854</v>
      </c>
      <c r="J25" s="43">
        <f t="shared" si="3"/>
        <v>313556</v>
      </c>
      <c r="K25" s="170">
        <v>2.3123714452E-2</v>
      </c>
      <c r="L25" s="67">
        <f t="shared" si="4"/>
        <v>7250.5794087113118</v>
      </c>
      <c r="M25" s="67">
        <f t="shared" si="5"/>
        <v>17754.57940871131</v>
      </c>
      <c r="N25" s="67">
        <f t="shared" si="6"/>
        <v>3721.42059128869</v>
      </c>
      <c r="O25" s="151">
        <v>0</v>
      </c>
      <c r="P25" s="155">
        <f t="shared" si="7"/>
        <v>3721.42059128869</v>
      </c>
      <c r="Q25" s="43">
        <f t="shared" si="8"/>
        <v>357359.11602209945</v>
      </c>
      <c r="R25" s="137">
        <v>11</v>
      </c>
    </row>
    <row r="26" spans="1:18" s="77" customFormat="1" ht="17.25" customHeight="1">
      <c r="A26" s="140">
        <v>12</v>
      </c>
      <c r="B26" s="144" t="s">
        <v>69</v>
      </c>
      <c r="C26" s="151">
        <v>29243</v>
      </c>
      <c r="D26" s="151">
        <v>960</v>
      </c>
      <c r="E26" s="151">
        <v>30461</v>
      </c>
      <c r="F26" s="158">
        <v>11606.45</v>
      </c>
      <c r="G26" s="151">
        <v>11142</v>
      </c>
      <c r="H26" s="68">
        <v>677552</v>
      </c>
      <c r="I26" s="68">
        <v>85099</v>
      </c>
      <c r="J26" s="55">
        <f t="shared" si="3"/>
        <v>592453</v>
      </c>
      <c r="K26" s="170">
        <v>2.3123714452E-2</v>
      </c>
      <c r="L26" s="68">
        <f t="shared" si="4"/>
        <v>13699.713998230756</v>
      </c>
      <c r="M26" s="68">
        <f t="shared" si="5"/>
        <v>24841.713998230756</v>
      </c>
      <c r="N26" s="68">
        <f t="shared" si="6"/>
        <v>4401.2860017692437</v>
      </c>
      <c r="O26" s="157">
        <v>0</v>
      </c>
      <c r="P26" s="56">
        <f t="shared" si="7"/>
        <v>4401.2860017692437</v>
      </c>
      <c r="Q26" s="55">
        <f t="shared" si="8"/>
        <v>705783.33333333326</v>
      </c>
      <c r="R26" s="144">
        <v>12</v>
      </c>
    </row>
    <row r="27" spans="1:18" s="77" customFormat="1" ht="17.25" customHeight="1">
      <c r="A27" s="133">
        <v>15</v>
      </c>
      <c r="B27" s="133" t="s">
        <v>70</v>
      </c>
      <c r="C27" s="154">
        <v>105783</v>
      </c>
      <c r="D27" s="154">
        <v>3875</v>
      </c>
      <c r="E27" s="154">
        <v>27299</v>
      </c>
      <c r="F27" s="156">
        <v>11606.45</v>
      </c>
      <c r="G27" s="154">
        <v>44975</v>
      </c>
      <c r="H27" s="67">
        <v>1655459</v>
      </c>
      <c r="I27" s="67">
        <v>73009</v>
      </c>
      <c r="J27" s="69">
        <f t="shared" si="3"/>
        <v>1582450</v>
      </c>
      <c r="K27" s="169">
        <v>2.3123714452E-2</v>
      </c>
      <c r="L27" s="155">
        <f t="shared" si="4"/>
        <v>36592.121934567404</v>
      </c>
      <c r="M27" s="67">
        <f t="shared" si="5"/>
        <v>81567.121934567404</v>
      </c>
      <c r="N27" s="67">
        <f t="shared" si="6"/>
        <v>24215.878065432596</v>
      </c>
      <c r="O27" s="151">
        <v>0</v>
      </c>
      <c r="P27" s="155">
        <f t="shared" si="7"/>
        <v>24215.878065432596</v>
      </c>
      <c r="Q27" s="43">
        <f t="shared" si="8"/>
        <v>427215.22580645158</v>
      </c>
      <c r="R27" s="137">
        <v>15</v>
      </c>
    </row>
    <row r="28" spans="1:18" s="77" customFormat="1" ht="17.25" customHeight="1">
      <c r="A28" s="133">
        <v>17</v>
      </c>
      <c r="B28" s="137" t="s">
        <v>71</v>
      </c>
      <c r="C28" s="151">
        <v>95190</v>
      </c>
      <c r="D28" s="151">
        <v>3236</v>
      </c>
      <c r="E28" s="151">
        <v>29416</v>
      </c>
      <c r="F28" s="156">
        <v>11606.45</v>
      </c>
      <c r="G28" s="151">
        <v>37558</v>
      </c>
      <c r="H28" s="67">
        <v>1337912</v>
      </c>
      <c r="I28" s="67">
        <v>42497</v>
      </c>
      <c r="J28" s="55">
        <f t="shared" si="3"/>
        <v>1295415</v>
      </c>
      <c r="K28" s="170">
        <v>2.3123714452E-2</v>
      </c>
      <c r="L28" s="155">
        <f t="shared" si="4"/>
        <v>29954.806556837579</v>
      </c>
      <c r="M28" s="67">
        <f t="shared" si="5"/>
        <v>67512.806556837575</v>
      </c>
      <c r="N28" s="67">
        <f t="shared" si="6"/>
        <v>27677.193443162425</v>
      </c>
      <c r="O28" s="151">
        <v>0</v>
      </c>
      <c r="P28" s="155">
        <f t="shared" si="7"/>
        <v>27677.193443162425</v>
      </c>
      <c r="Q28" s="43">
        <f t="shared" si="8"/>
        <v>413446.22991347342</v>
      </c>
      <c r="R28" s="144">
        <v>17</v>
      </c>
    </row>
    <row r="29" spans="1:18" s="77" customFormat="1" ht="17.25" customHeight="1">
      <c r="A29" s="159">
        <v>25</v>
      </c>
      <c r="B29" s="159" t="s">
        <v>72</v>
      </c>
      <c r="C29" s="160">
        <v>12512</v>
      </c>
      <c r="D29" s="160">
        <v>440</v>
      </c>
      <c r="E29" s="160">
        <v>28436</v>
      </c>
      <c r="F29" s="161">
        <v>11606.45</v>
      </c>
      <c r="G29" s="160">
        <v>5107</v>
      </c>
      <c r="H29" s="162">
        <v>181882</v>
      </c>
      <c r="I29" s="163">
        <v>0</v>
      </c>
      <c r="J29" s="69">
        <f t="shared" si="3"/>
        <v>181882</v>
      </c>
      <c r="K29" s="171">
        <v>2.3123714452E-2</v>
      </c>
      <c r="L29" s="162">
        <f t="shared" si="4"/>
        <v>4205.7874319586635</v>
      </c>
      <c r="M29" s="162">
        <f t="shared" si="5"/>
        <v>9312.7874319586626</v>
      </c>
      <c r="N29" s="162">
        <f t="shared" si="6"/>
        <v>3199.2125680413374</v>
      </c>
      <c r="O29" s="160">
        <v>0</v>
      </c>
      <c r="P29" s="164">
        <f t="shared" si="7"/>
        <v>3199.2125680413374</v>
      </c>
      <c r="Q29" s="163">
        <f t="shared" si="8"/>
        <v>413368.18181818182</v>
      </c>
      <c r="R29" s="144">
        <v>25</v>
      </c>
    </row>
    <row r="30" spans="1:18" s="77" customFormat="1" ht="17.25" customHeight="1">
      <c r="A30" s="133">
        <v>26</v>
      </c>
      <c r="B30" s="133" t="s">
        <v>73</v>
      </c>
      <c r="C30" s="154">
        <v>126902</v>
      </c>
      <c r="D30" s="154">
        <v>4468</v>
      </c>
      <c r="E30" s="154">
        <v>28402</v>
      </c>
      <c r="F30" s="156">
        <v>11606.45</v>
      </c>
      <c r="G30" s="154">
        <v>51858</v>
      </c>
      <c r="H30" s="67">
        <v>2404412</v>
      </c>
      <c r="I30" s="67">
        <v>321467</v>
      </c>
      <c r="J30" s="69">
        <f t="shared" si="3"/>
        <v>2082945</v>
      </c>
      <c r="K30" s="169">
        <v>2.3123714452E-2</v>
      </c>
      <c r="L30" s="155">
        <f t="shared" si="4"/>
        <v>48165.425399221138</v>
      </c>
      <c r="M30" s="67">
        <f t="shared" si="5"/>
        <v>100023.42539922113</v>
      </c>
      <c r="N30" s="67">
        <f t="shared" si="6"/>
        <v>26878.574600778869</v>
      </c>
      <c r="O30" s="151">
        <v>0</v>
      </c>
      <c r="P30" s="155">
        <f t="shared" si="7"/>
        <v>26878.574600778869</v>
      </c>
      <c r="Q30" s="43">
        <f t="shared" si="8"/>
        <v>538140.55505819153</v>
      </c>
      <c r="R30" s="137">
        <v>26</v>
      </c>
    </row>
    <row r="31" spans="1:18" s="77" customFormat="1" ht="17.25" customHeight="1">
      <c r="A31" s="133">
        <v>27</v>
      </c>
      <c r="B31" s="133" t="s">
        <v>74</v>
      </c>
      <c r="C31" s="151">
        <v>80565</v>
      </c>
      <c r="D31" s="151">
        <v>2988</v>
      </c>
      <c r="E31" s="151">
        <v>26963</v>
      </c>
      <c r="F31" s="156">
        <v>11606.45</v>
      </c>
      <c r="G31" s="151">
        <v>34680</v>
      </c>
      <c r="H31" s="67">
        <v>1391495</v>
      </c>
      <c r="I31" s="67">
        <v>63922</v>
      </c>
      <c r="J31" s="43">
        <f t="shared" si="3"/>
        <v>1327573</v>
      </c>
      <c r="K31" s="170">
        <v>2.3123714452E-2</v>
      </c>
      <c r="L31" s="155">
        <f t="shared" si="4"/>
        <v>30698.418966184996</v>
      </c>
      <c r="M31" s="67">
        <f t="shared" si="5"/>
        <v>65378.418966184996</v>
      </c>
      <c r="N31" s="67">
        <f t="shared" si="6"/>
        <v>15186.581033815004</v>
      </c>
      <c r="O31" s="151">
        <v>0</v>
      </c>
      <c r="P31" s="155">
        <f t="shared" si="7"/>
        <v>15186.581033815004</v>
      </c>
      <c r="Q31" s="43">
        <f t="shared" si="8"/>
        <v>465694.44444444444</v>
      </c>
      <c r="R31" s="137">
        <v>27</v>
      </c>
    </row>
    <row r="32" spans="1:18" s="77" customFormat="1" ht="17.25" customHeight="1">
      <c r="A32" s="140">
        <v>32</v>
      </c>
      <c r="B32" s="140" t="s">
        <v>75</v>
      </c>
      <c r="C32" s="157">
        <v>64052</v>
      </c>
      <c r="D32" s="157">
        <v>2123</v>
      </c>
      <c r="E32" s="157">
        <v>30171</v>
      </c>
      <c r="F32" s="158">
        <v>11606.45</v>
      </c>
      <c r="G32" s="157">
        <v>24640</v>
      </c>
      <c r="H32" s="68">
        <v>1030923</v>
      </c>
      <c r="I32" s="68">
        <v>33110</v>
      </c>
      <c r="J32" s="55">
        <f t="shared" si="3"/>
        <v>997813</v>
      </c>
      <c r="K32" s="172">
        <v>2.3123714452E-2</v>
      </c>
      <c r="L32" s="155">
        <f t="shared" si="4"/>
        <v>23073.142888493476</v>
      </c>
      <c r="M32" s="67">
        <f t="shared" si="5"/>
        <v>47713.142888493472</v>
      </c>
      <c r="N32" s="67">
        <f t="shared" si="6"/>
        <v>16338.857111506528</v>
      </c>
      <c r="O32" s="151">
        <v>0</v>
      </c>
      <c r="P32" s="155">
        <f t="shared" si="7"/>
        <v>16338.857111506528</v>
      </c>
      <c r="Q32" s="43">
        <f t="shared" si="8"/>
        <v>485597.2680169571</v>
      </c>
      <c r="R32" s="144">
        <v>32</v>
      </c>
    </row>
    <row r="33" spans="1:18" s="77" customFormat="1" ht="17.25" customHeight="1">
      <c r="A33" s="133">
        <v>34</v>
      </c>
      <c r="B33" s="133" t="s">
        <v>76</v>
      </c>
      <c r="C33" s="151">
        <v>142448</v>
      </c>
      <c r="D33" s="151">
        <v>5131</v>
      </c>
      <c r="E33" s="151">
        <v>27762</v>
      </c>
      <c r="F33" s="156">
        <v>11606.45</v>
      </c>
      <c r="G33" s="151">
        <v>59553</v>
      </c>
      <c r="H33" s="67">
        <v>2597826</v>
      </c>
      <c r="I33" s="67">
        <v>120765</v>
      </c>
      <c r="J33" s="69">
        <f t="shared" si="3"/>
        <v>2477061</v>
      </c>
      <c r="K33" s="170">
        <v>2.3123714452E-2</v>
      </c>
      <c r="L33" s="195">
        <f t="shared" si="4"/>
        <v>57278.851244185571</v>
      </c>
      <c r="M33" s="195">
        <f t="shared" si="5"/>
        <v>116831.85124418557</v>
      </c>
      <c r="N33" s="195">
        <f t="shared" si="6"/>
        <v>25616.148755814429</v>
      </c>
      <c r="O33" s="154">
        <v>0</v>
      </c>
      <c r="P33" s="196">
        <f t="shared" si="7"/>
        <v>25616.148755814429</v>
      </c>
      <c r="Q33" s="69">
        <f t="shared" si="8"/>
        <v>506300.136425648</v>
      </c>
      <c r="R33" s="137">
        <v>34</v>
      </c>
    </row>
    <row r="34" spans="1:18" s="77" customFormat="1" ht="17.25" customHeight="1">
      <c r="A34" s="133">
        <v>36</v>
      </c>
      <c r="B34" s="133" t="s">
        <v>144</v>
      </c>
      <c r="C34" s="151">
        <v>127533</v>
      </c>
      <c r="D34" s="151">
        <v>4559</v>
      </c>
      <c r="E34" s="151">
        <v>27974</v>
      </c>
      <c r="F34" s="156">
        <v>11606.45</v>
      </c>
      <c r="G34" s="151">
        <v>52914</v>
      </c>
      <c r="H34" s="155">
        <v>2346422</v>
      </c>
      <c r="I34" s="67">
        <v>199286</v>
      </c>
      <c r="J34" s="43">
        <f t="shared" si="3"/>
        <v>2147136</v>
      </c>
      <c r="K34" s="170">
        <v>2.3123714452E-2</v>
      </c>
      <c r="L34" s="67">
        <f t="shared" si="4"/>
        <v>49649.759753609469</v>
      </c>
      <c r="M34" s="67">
        <f t="shared" si="5"/>
        <v>102563.75975360947</v>
      </c>
      <c r="N34" s="67">
        <f t="shared" si="6"/>
        <v>24969.240246390531</v>
      </c>
      <c r="O34" s="151">
        <v>0</v>
      </c>
      <c r="P34" s="155">
        <f t="shared" si="7"/>
        <v>24969.240246390531</v>
      </c>
      <c r="Q34" s="43">
        <f t="shared" si="8"/>
        <v>514679.09629304678</v>
      </c>
      <c r="R34" s="137">
        <v>36</v>
      </c>
    </row>
    <row r="35" spans="1:18" s="77" customFormat="1" ht="17.25" customHeight="1">
      <c r="A35" s="140">
        <v>37</v>
      </c>
      <c r="B35" s="144" t="s">
        <v>77</v>
      </c>
      <c r="C35" s="151">
        <v>139868</v>
      </c>
      <c r="D35" s="151">
        <v>4918</v>
      </c>
      <c r="E35" s="151">
        <v>28440</v>
      </c>
      <c r="F35" s="158">
        <v>11606.45</v>
      </c>
      <c r="G35" s="151">
        <v>57081</v>
      </c>
      <c r="H35" s="68">
        <v>2236298</v>
      </c>
      <c r="I35" s="68">
        <v>127927</v>
      </c>
      <c r="J35" s="55">
        <f t="shared" si="3"/>
        <v>2108371</v>
      </c>
      <c r="K35" s="170">
        <v>2.3123714452E-2</v>
      </c>
      <c r="L35" s="68">
        <f t="shared" si="4"/>
        <v>48753.368962877692</v>
      </c>
      <c r="M35" s="68">
        <f t="shared" si="5"/>
        <v>105834.36896287769</v>
      </c>
      <c r="N35" s="68">
        <f t="shared" si="6"/>
        <v>34033.631037122308</v>
      </c>
      <c r="O35" s="157">
        <v>0</v>
      </c>
      <c r="P35" s="56">
        <f t="shared" si="7"/>
        <v>34033.631037122308</v>
      </c>
      <c r="Q35" s="55">
        <f t="shared" si="8"/>
        <v>454716.9581130541</v>
      </c>
      <c r="R35" s="144">
        <v>37</v>
      </c>
    </row>
    <row r="36" spans="1:18" s="77" customFormat="1" ht="17.25" customHeight="1">
      <c r="A36" s="133">
        <v>40</v>
      </c>
      <c r="B36" s="133" t="s">
        <v>78</v>
      </c>
      <c r="C36" s="154">
        <v>109913</v>
      </c>
      <c r="D36" s="154">
        <v>3789</v>
      </c>
      <c r="E36" s="154">
        <v>29008</v>
      </c>
      <c r="F36" s="156">
        <v>11606.45</v>
      </c>
      <c r="G36" s="154">
        <v>43977</v>
      </c>
      <c r="H36" s="155">
        <v>2281290</v>
      </c>
      <c r="I36" s="67">
        <v>323006</v>
      </c>
      <c r="J36" s="69">
        <f t="shared" si="3"/>
        <v>1958284</v>
      </c>
      <c r="K36" s="169">
        <v>2.3123714452E-2</v>
      </c>
      <c r="L36" s="155">
        <f t="shared" si="4"/>
        <v>45282.800031920371</v>
      </c>
      <c r="M36" s="67">
        <f t="shared" si="5"/>
        <v>89259.800031920371</v>
      </c>
      <c r="N36" s="67">
        <f t="shared" si="6"/>
        <v>20653.199968079629</v>
      </c>
      <c r="O36" s="151">
        <v>0</v>
      </c>
      <c r="P36" s="155">
        <f t="shared" si="7"/>
        <v>20653.199968079629</v>
      </c>
      <c r="Q36" s="43">
        <f t="shared" si="8"/>
        <v>602082.3436262866</v>
      </c>
      <c r="R36" s="137">
        <v>40</v>
      </c>
    </row>
    <row r="37" spans="1:18" s="77" customFormat="1" ht="17.25" customHeight="1">
      <c r="A37" s="133">
        <v>41</v>
      </c>
      <c r="B37" s="133" t="s">
        <v>79</v>
      </c>
      <c r="C37" s="151">
        <v>144786</v>
      </c>
      <c r="D37" s="151">
        <v>4568</v>
      </c>
      <c r="E37" s="151">
        <v>31696</v>
      </c>
      <c r="F37" s="156">
        <v>11606.45</v>
      </c>
      <c r="G37" s="151">
        <v>53018</v>
      </c>
      <c r="H37" s="67">
        <v>2696042</v>
      </c>
      <c r="I37" s="67">
        <v>191049</v>
      </c>
      <c r="J37" s="43">
        <f t="shared" si="3"/>
        <v>2504993</v>
      </c>
      <c r="K37" s="170">
        <v>2.3123714452E-2</v>
      </c>
      <c r="L37" s="155">
        <f t="shared" si="4"/>
        <v>57924.742836258833</v>
      </c>
      <c r="M37" s="67">
        <f t="shared" si="5"/>
        <v>110942.74283625884</v>
      </c>
      <c r="N37" s="67">
        <f t="shared" si="6"/>
        <v>33843.25716374116</v>
      </c>
      <c r="O37" s="151">
        <v>0</v>
      </c>
      <c r="P37" s="155">
        <f t="shared" si="7"/>
        <v>33843.25716374116</v>
      </c>
      <c r="Q37" s="43">
        <f t="shared" si="8"/>
        <v>590201.83887915942</v>
      </c>
      <c r="R37" s="137">
        <v>41</v>
      </c>
    </row>
    <row r="38" spans="1:18" s="77" customFormat="1" ht="17.25" customHeight="1">
      <c r="A38" s="133">
        <v>44</v>
      </c>
      <c r="B38" s="133" t="s">
        <v>80</v>
      </c>
      <c r="C38" s="151">
        <v>90852</v>
      </c>
      <c r="D38" s="151">
        <v>3061</v>
      </c>
      <c r="E38" s="151">
        <v>29680</v>
      </c>
      <c r="F38" s="156">
        <v>11606.45</v>
      </c>
      <c r="G38" s="151">
        <v>35527</v>
      </c>
      <c r="H38" s="67">
        <v>2678459</v>
      </c>
      <c r="I38" s="67">
        <v>442150</v>
      </c>
      <c r="J38" s="43">
        <f t="shared" si="3"/>
        <v>2236309</v>
      </c>
      <c r="K38" s="170">
        <v>2.3123714452E-2</v>
      </c>
      <c r="L38" s="155">
        <f t="shared" si="4"/>
        <v>51711.770742437671</v>
      </c>
      <c r="M38" s="67">
        <f t="shared" si="5"/>
        <v>87238.770742437671</v>
      </c>
      <c r="N38" s="67">
        <f t="shared" si="6"/>
        <v>3613.2292575623287</v>
      </c>
      <c r="O38" s="151">
        <v>0</v>
      </c>
      <c r="P38" s="155">
        <f t="shared" si="7"/>
        <v>3613.2292575623287</v>
      </c>
      <c r="Q38" s="43">
        <f t="shared" si="8"/>
        <v>875027.44201241422</v>
      </c>
      <c r="R38" s="137">
        <v>44</v>
      </c>
    </row>
    <row r="39" spans="1:18" s="77" customFormat="1" ht="17.25" customHeight="1">
      <c r="A39" s="133">
        <v>45</v>
      </c>
      <c r="B39" s="133" t="s">
        <v>81</v>
      </c>
      <c r="C39" s="151">
        <v>42100</v>
      </c>
      <c r="D39" s="151">
        <v>1519</v>
      </c>
      <c r="E39" s="151">
        <v>27716</v>
      </c>
      <c r="F39" s="156">
        <v>11606.45</v>
      </c>
      <c r="G39" s="151">
        <v>17630</v>
      </c>
      <c r="H39" s="67">
        <v>1454215</v>
      </c>
      <c r="I39" s="67">
        <v>398915</v>
      </c>
      <c r="J39" s="43">
        <f t="shared" si="3"/>
        <v>1055300</v>
      </c>
      <c r="K39" s="170">
        <v>2.3123714452E-2</v>
      </c>
      <c r="L39" s="155">
        <f t="shared" si="4"/>
        <v>24402.455861195602</v>
      </c>
      <c r="M39" s="67">
        <f t="shared" si="5"/>
        <v>42032.455861195602</v>
      </c>
      <c r="N39" s="67">
        <f t="shared" si="6"/>
        <v>67.544138804398244</v>
      </c>
      <c r="O39" s="151">
        <v>0</v>
      </c>
      <c r="P39" s="155">
        <f t="shared" si="7"/>
        <v>67.544138804398244</v>
      </c>
      <c r="Q39" s="43">
        <f t="shared" si="8"/>
        <v>957350.23041474656</v>
      </c>
      <c r="R39" s="137">
        <v>45</v>
      </c>
    </row>
    <row r="40" spans="1:18" s="77" customFormat="1" ht="17.25" customHeight="1">
      <c r="A40" s="133">
        <v>47</v>
      </c>
      <c r="B40" s="133" t="s">
        <v>82</v>
      </c>
      <c r="C40" s="151">
        <v>160948</v>
      </c>
      <c r="D40" s="151">
        <v>5586</v>
      </c>
      <c r="E40" s="151">
        <v>28813</v>
      </c>
      <c r="F40" s="156">
        <v>11606.45</v>
      </c>
      <c r="G40" s="151">
        <v>64834</v>
      </c>
      <c r="H40" s="67">
        <v>4192656</v>
      </c>
      <c r="I40" s="67">
        <v>606145</v>
      </c>
      <c r="J40" s="43">
        <f t="shared" si="3"/>
        <v>3586511</v>
      </c>
      <c r="K40" s="170">
        <v>2.3123714452E-2</v>
      </c>
      <c r="L40" s="155">
        <f t="shared" si="4"/>
        <v>82933.456242956978</v>
      </c>
      <c r="M40" s="67">
        <f t="shared" si="5"/>
        <v>147767.45624295698</v>
      </c>
      <c r="N40" s="67">
        <f t="shared" si="6"/>
        <v>13180.543757043022</v>
      </c>
      <c r="O40" s="151">
        <v>0</v>
      </c>
      <c r="P40" s="155">
        <f t="shared" si="7"/>
        <v>13180.543757043022</v>
      </c>
      <c r="Q40" s="43">
        <f t="shared" si="8"/>
        <v>750564.98388829222</v>
      </c>
      <c r="R40" s="137">
        <v>47</v>
      </c>
    </row>
    <row r="41" spans="1:18" s="77" customFormat="1" ht="17.25" customHeight="1">
      <c r="A41" s="140">
        <v>50</v>
      </c>
      <c r="B41" s="140" t="s">
        <v>83</v>
      </c>
      <c r="C41" s="157">
        <v>69773</v>
      </c>
      <c r="D41" s="157">
        <v>2388</v>
      </c>
      <c r="E41" s="157">
        <v>29218</v>
      </c>
      <c r="F41" s="158">
        <v>11606.45</v>
      </c>
      <c r="G41" s="157">
        <v>27716</v>
      </c>
      <c r="H41" s="68">
        <v>1760298</v>
      </c>
      <c r="I41" s="55">
        <v>195745</v>
      </c>
      <c r="J41" s="55">
        <f t="shared" si="3"/>
        <v>1564553</v>
      </c>
      <c r="K41" s="172">
        <v>2.3123714452E-2</v>
      </c>
      <c r="L41" s="155">
        <f t="shared" si="4"/>
        <v>36178.276817019956</v>
      </c>
      <c r="M41" s="67">
        <f t="shared" si="5"/>
        <v>63894.276817019956</v>
      </c>
      <c r="N41" s="67">
        <f t="shared" si="6"/>
        <v>5878.7231829800439</v>
      </c>
      <c r="O41" s="151">
        <v>0</v>
      </c>
      <c r="P41" s="155">
        <f t="shared" si="7"/>
        <v>5878.7231829800439</v>
      </c>
      <c r="Q41" s="43">
        <f t="shared" si="8"/>
        <v>737143.21608040202</v>
      </c>
      <c r="R41" s="144">
        <v>50</v>
      </c>
    </row>
    <row r="42" spans="1:18" s="77" customFormat="1" ht="17.25" customHeight="1">
      <c r="A42" s="133">
        <v>53</v>
      </c>
      <c r="B42" s="133" t="s">
        <v>84</v>
      </c>
      <c r="C42" s="151">
        <v>66567</v>
      </c>
      <c r="D42" s="151">
        <v>2196</v>
      </c>
      <c r="E42" s="151">
        <v>30313</v>
      </c>
      <c r="F42" s="156">
        <v>11606.45</v>
      </c>
      <c r="G42" s="151">
        <v>25488</v>
      </c>
      <c r="H42" s="67">
        <v>1452343</v>
      </c>
      <c r="I42" s="67">
        <v>232485</v>
      </c>
      <c r="J42" s="69">
        <f t="shared" si="3"/>
        <v>1219858</v>
      </c>
      <c r="K42" s="170">
        <v>2.3123714452E-2</v>
      </c>
      <c r="L42" s="195">
        <f t="shared" si="4"/>
        <v>28207.648063987817</v>
      </c>
      <c r="M42" s="195">
        <f t="shared" si="5"/>
        <v>53695.648063987814</v>
      </c>
      <c r="N42" s="195">
        <f t="shared" si="6"/>
        <v>12871.351936012186</v>
      </c>
      <c r="O42" s="154">
        <v>0</v>
      </c>
      <c r="P42" s="196">
        <f t="shared" si="7"/>
        <v>12871.351936012186</v>
      </c>
      <c r="Q42" s="69">
        <f t="shared" si="8"/>
        <v>661358.37887067394</v>
      </c>
      <c r="R42" s="137">
        <v>53</v>
      </c>
    </row>
    <row r="43" spans="1:18" s="77" customFormat="1" ht="17.25" customHeight="1">
      <c r="A43" s="133">
        <v>54</v>
      </c>
      <c r="B43" s="133" t="s">
        <v>85</v>
      </c>
      <c r="C43" s="151">
        <v>62803</v>
      </c>
      <c r="D43" s="151">
        <v>2113</v>
      </c>
      <c r="E43" s="151">
        <v>29722</v>
      </c>
      <c r="F43" s="156">
        <v>11606.45</v>
      </c>
      <c r="G43" s="151">
        <v>24524</v>
      </c>
      <c r="H43" s="67">
        <v>1231974</v>
      </c>
      <c r="I43" s="67">
        <v>102807</v>
      </c>
      <c r="J43" s="43">
        <f t="shared" si="3"/>
        <v>1129167</v>
      </c>
      <c r="K43" s="170">
        <v>2.3123714452E-2</v>
      </c>
      <c r="L43" s="67">
        <f t="shared" si="4"/>
        <v>26110.535276621486</v>
      </c>
      <c r="M43" s="67">
        <f t="shared" si="5"/>
        <v>50634.535276621486</v>
      </c>
      <c r="N43" s="67">
        <f t="shared" si="6"/>
        <v>12168.464723378514</v>
      </c>
      <c r="O43" s="151">
        <v>0</v>
      </c>
      <c r="P43" s="155">
        <f t="shared" si="7"/>
        <v>12168.464723378514</v>
      </c>
      <c r="Q43" s="43">
        <f t="shared" si="8"/>
        <v>583044.9597728349</v>
      </c>
      <c r="R43" s="137">
        <v>54</v>
      </c>
    </row>
    <row r="44" spans="1:18" s="77" customFormat="1" ht="17.25" customHeight="1">
      <c r="A44" s="133">
        <v>55</v>
      </c>
      <c r="B44" s="133" t="s">
        <v>86</v>
      </c>
      <c r="C44" s="151">
        <v>22266</v>
      </c>
      <c r="D44" s="151">
        <v>700</v>
      </c>
      <c r="E44" s="151">
        <v>31809</v>
      </c>
      <c r="F44" s="156">
        <v>11606.45</v>
      </c>
      <c r="G44" s="151">
        <v>8125</v>
      </c>
      <c r="H44" s="67">
        <v>312060</v>
      </c>
      <c r="I44" s="67">
        <v>0</v>
      </c>
      <c r="J44" s="43">
        <f t="shared" si="3"/>
        <v>312060</v>
      </c>
      <c r="K44" s="170">
        <v>2.3123714452E-2</v>
      </c>
      <c r="L44" s="67">
        <f t="shared" si="4"/>
        <v>7215.9863318911202</v>
      </c>
      <c r="M44" s="67">
        <f t="shared" si="5"/>
        <v>15340.986331891119</v>
      </c>
      <c r="N44" s="67">
        <f t="shared" si="6"/>
        <v>6925.0136681088807</v>
      </c>
      <c r="O44" s="151">
        <v>0</v>
      </c>
      <c r="P44" s="155">
        <f t="shared" si="7"/>
        <v>6925.0136681088807</v>
      </c>
      <c r="Q44" s="43">
        <f t="shared" si="8"/>
        <v>445800</v>
      </c>
      <c r="R44" s="137">
        <v>55</v>
      </c>
    </row>
    <row r="45" spans="1:18" s="77" customFormat="1" ht="17.25" customHeight="1">
      <c r="A45" s="140">
        <v>56</v>
      </c>
      <c r="B45" s="144" t="s">
        <v>87</v>
      </c>
      <c r="C45" s="151">
        <v>23530</v>
      </c>
      <c r="D45" s="151">
        <v>805</v>
      </c>
      <c r="E45" s="151">
        <v>29230</v>
      </c>
      <c r="F45" s="158">
        <v>11606.45</v>
      </c>
      <c r="G45" s="151">
        <v>9343</v>
      </c>
      <c r="H45" s="68">
        <v>341374</v>
      </c>
      <c r="I45" s="68">
        <v>10061</v>
      </c>
      <c r="J45" s="55">
        <f t="shared" si="3"/>
        <v>331313</v>
      </c>
      <c r="K45" s="170">
        <v>2.3123714452E-2</v>
      </c>
      <c r="L45" s="68">
        <f t="shared" si="4"/>
        <v>7661.187206235476</v>
      </c>
      <c r="M45" s="68">
        <f t="shared" si="5"/>
        <v>17004.187206235474</v>
      </c>
      <c r="N45" s="68">
        <f t="shared" si="6"/>
        <v>6525.8127937645258</v>
      </c>
      <c r="O45" s="157">
        <v>0</v>
      </c>
      <c r="P45" s="56">
        <f t="shared" si="7"/>
        <v>6525.8127937645258</v>
      </c>
      <c r="Q45" s="55">
        <f t="shared" si="8"/>
        <v>424067.08074534161</v>
      </c>
      <c r="R45" s="144">
        <v>56</v>
      </c>
    </row>
    <row r="46" spans="1:18" s="77" customFormat="1" ht="17.25" customHeight="1">
      <c r="A46" s="133">
        <v>58</v>
      </c>
      <c r="B46" s="133" t="s">
        <v>88</v>
      </c>
      <c r="C46" s="154">
        <v>105059</v>
      </c>
      <c r="D46" s="154">
        <v>3516</v>
      </c>
      <c r="E46" s="154">
        <v>29880</v>
      </c>
      <c r="F46" s="156">
        <v>11606.45</v>
      </c>
      <c r="G46" s="154">
        <v>40808</v>
      </c>
      <c r="H46" s="67">
        <v>1876785</v>
      </c>
      <c r="I46" s="67">
        <v>114292</v>
      </c>
      <c r="J46" s="69">
        <f t="shared" si="3"/>
        <v>1762493</v>
      </c>
      <c r="K46" s="169">
        <v>2.3123714452E-2</v>
      </c>
      <c r="L46" s="155">
        <f t="shared" si="4"/>
        <v>40755.384855648837</v>
      </c>
      <c r="M46" s="67">
        <f t="shared" si="5"/>
        <v>81563.384855648837</v>
      </c>
      <c r="N46" s="67">
        <f t="shared" si="6"/>
        <v>23495.615144351163</v>
      </c>
      <c r="O46" s="151">
        <v>0</v>
      </c>
      <c r="P46" s="155">
        <f t="shared" si="7"/>
        <v>23495.615144351163</v>
      </c>
      <c r="Q46" s="43">
        <f t="shared" si="8"/>
        <v>533784.12969283271</v>
      </c>
      <c r="R46" s="137">
        <v>58</v>
      </c>
    </row>
    <row r="47" spans="1:18" s="77" customFormat="1" ht="17.25" customHeight="1">
      <c r="A47" s="133">
        <v>59</v>
      </c>
      <c r="B47" s="133" t="s">
        <v>89</v>
      </c>
      <c r="C47" s="151">
        <v>131801</v>
      </c>
      <c r="D47" s="151">
        <v>4965</v>
      </c>
      <c r="E47" s="151">
        <v>26546</v>
      </c>
      <c r="F47" s="156">
        <v>11606.45</v>
      </c>
      <c r="G47" s="151">
        <v>57626</v>
      </c>
      <c r="H47" s="67">
        <v>3076571</v>
      </c>
      <c r="I47" s="67">
        <v>251063</v>
      </c>
      <c r="J47" s="43">
        <f t="shared" si="3"/>
        <v>2825508</v>
      </c>
      <c r="K47" s="170">
        <v>2.3123714452E-2</v>
      </c>
      <c r="L47" s="155">
        <f t="shared" si="4"/>
        <v>65336.240173841616</v>
      </c>
      <c r="M47" s="67">
        <f t="shared" si="5"/>
        <v>122962.24017384162</v>
      </c>
      <c r="N47" s="67">
        <f t="shared" si="6"/>
        <v>8838.7598261583771</v>
      </c>
      <c r="O47" s="151">
        <v>0</v>
      </c>
      <c r="P47" s="155">
        <f t="shared" si="7"/>
        <v>8838.7598261583771</v>
      </c>
      <c r="Q47" s="43">
        <f t="shared" si="8"/>
        <v>619651.76233635447</v>
      </c>
      <c r="R47" s="137">
        <v>59</v>
      </c>
    </row>
    <row r="48" spans="1:18" s="77" customFormat="1" ht="17.25" customHeight="1">
      <c r="A48" s="133">
        <v>60</v>
      </c>
      <c r="B48" s="133" t="s">
        <v>90</v>
      </c>
      <c r="C48" s="151">
        <v>53263</v>
      </c>
      <c r="D48" s="151">
        <v>1945</v>
      </c>
      <c r="E48" s="151">
        <v>27385</v>
      </c>
      <c r="F48" s="156">
        <v>11606.45</v>
      </c>
      <c r="G48" s="151">
        <v>22575</v>
      </c>
      <c r="H48" s="67">
        <v>1258218</v>
      </c>
      <c r="I48" s="67">
        <v>171454</v>
      </c>
      <c r="J48" s="43">
        <f t="shared" si="3"/>
        <v>1086764</v>
      </c>
      <c r="K48" s="170">
        <v>2.3123714452E-2</v>
      </c>
      <c r="L48" s="155">
        <f t="shared" si="4"/>
        <v>25130.020412713329</v>
      </c>
      <c r="M48" s="67">
        <f t="shared" si="5"/>
        <v>47705.020412713333</v>
      </c>
      <c r="N48" s="67">
        <f t="shared" si="6"/>
        <v>5557.9795872866671</v>
      </c>
      <c r="O48" s="151">
        <v>0</v>
      </c>
      <c r="P48" s="155">
        <f t="shared" si="7"/>
        <v>5557.9795872866671</v>
      </c>
      <c r="Q48" s="43">
        <f t="shared" si="8"/>
        <v>646898.71465295635</v>
      </c>
      <c r="R48" s="137">
        <v>60</v>
      </c>
    </row>
    <row r="49" spans="1:19" s="77" customFormat="1" ht="17.25" customHeight="1">
      <c r="A49" s="133">
        <v>62</v>
      </c>
      <c r="B49" s="133" t="s">
        <v>91</v>
      </c>
      <c r="C49" s="151">
        <v>159446</v>
      </c>
      <c r="D49" s="151">
        <v>5622</v>
      </c>
      <c r="E49" s="151">
        <v>28361</v>
      </c>
      <c r="F49" s="156">
        <v>11606.45</v>
      </c>
      <c r="G49" s="151">
        <v>65251</v>
      </c>
      <c r="H49" s="67">
        <v>2545819</v>
      </c>
      <c r="I49" s="67">
        <v>161152</v>
      </c>
      <c r="J49" s="43">
        <f t="shared" si="3"/>
        <v>2384667</v>
      </c>
      <c r="K49" s="170">
        <v>2.3123714452E-2</v>
      </c>
      <c r="L49" s="155">
        <f t="shared" si="4"/>
        <v>55142.358771107487</v>
      </c>
      <c r="M49" s="67">
        <f t="shared" si="5"/>
        <v>120393.35877110748</v>
      </c>
      <c r="N49" s="67">
        <f t="shared" si="6"/>
        <v>39052.64122889252</v>
      </c>
      <c r="O49" s="151">
        <v>0</v>
      </c>
      <c r="P49" s="155">
        <f t="shared" si="7"/>
        <v>39052.64122889252</v>
      </c>
      <c r="Q49" s="43">
        <f t="shared" si="8"/>
        <v>452831.55460690148</v>
      </c>
      <c r="R49" s="137">
        <v>62</v>
      </c>
    </row>
    <row r="50" spans="1:19" s="77" customFormat="1" ht="17.25" customHeight="1">
      <c r="A50" s="133">
        <v>63</v>
      </c>
      <c r="B50" s="133" t="s">
        <v>92</v>
      </c>
      <c r="C50" s="151">
        <v>99044</v>
      </c>
      <c r="D50" s="151">
        <v>3782</v>
      </c>
      <c r="E50" s="151">
        <v>26188</v>
      </c>
      <c r="F50" s="156">
        <v>11606.45</v>
      </c>
      <c r="G50" s="151">
        <v>43896</v>
      </c>
      <c r="H50" s="67">
        <v>2330752</v>
      </c>
      <c r="I50" s="67">
        <v>240777</v>
      </c>
      <c r="J50" s="43">
        <f t="shared" si="3"/>
        <v>2089975</v>
      </c>
      <c r="K50" s="170">
        <v>2.3123714452E-2</v>
      </c>
      <c r="L50" s="155">
        <f t="shared" si="4"/>
        <v>48327.9851118187</v>
      </c>
      <c r="M50" s="67">
        <f t="shared" si="5"/>
        <v>92223.985111818707</v>
      </c>
      <c r="N50" s="67">
        <f t="shared" si="6"/>
        <v>6820.0148881812929</v>
      </c>
      <c r="O50" s="151">
        <v>0</v>
      </c>
      <c r="P50" s="155">
        <f t="shared" si="7"/>
        <v>6820.0148881812929</v>
      </c>
      <c r="Q50" s="43">
        <f t="shared" si="8"/>
        <v>616274.98677948175</v>
      </c>
      <c r="R50" s="137">
        <v>63</v>
      </c>
    </row>
    <row r="51" spans="1:19" s="77" customFormat="1" ht="17.25" customHeight="1">
      <c r="A51" s="133">
        <v>67</v>
      </c>
      <c r="B51" s="133" t="s">
        <v>93</v>
      </c>
      <c r="C51" s="151">
        <v>24762</v>
      </c>
      <c r="D51" s="151">
        <v>844</v>
      </c>
      <c r="E51" s="151">
        <v>29339</v>
      </c>
      <c r="F51" s="158">
        <v>11606.45</v>
      </c>
      <c r="G51" s="151">
        <v>9796</v>
      </c>
      <c r="H51" s="67">
        <v>599375</v>
      </c>
      <c r="I51" s="43">
        <v>32306</v>
      </c>
      <c r="J51" s="55">
        <f t="shared" si="3"/>
        <v>567069</v>
      </c>
      <c r="K51" s="172">
        <v>2.3123714452E-2</v>
      </c>
      <c r="L51" s="155">
        <f t="shared" si="4"/>
        <v>13112.741630581188</v>
      </c>
      <c r="M51" s="67">
        <f t="shared" si="5"/>
        <v>22908.741630581186</v>
      </c>
      <c r="N51" s="67">
        <f t="shared" si="6"/>
        <v>1853.2583694188143</v>
      </c>
      <c r="O51" s="151">
        <v>0</v>
      </c>
      <c r="P51" s="155">
        <f t="shared" si="7"/>
        <v>1853.2583694188143</v>
      </c>
      <c r="Q51" s="43">
        <f t="shared" si="8"/>
        <v>710159.95260663505</v>
      </c>
      <c r="R51" s="137">
        <v>67</v>
      </c>
    </row>
    <row r="52" spans="1:19" s="77" customFormat="1" ht="17.25" customHeight="1">
      <c r="A52" s="132">
        <v>70</v>
      </c>
      <c r="B52" s="132" t="s">
        <v>142</v>
      </c>
      <c r="C52" s="154">
        <v>361692</v>
      </c>
      <c r="D52" s="154">
        <v>12560</v>
      </c>
      <c r="E52" s="154">
        <v>28797</v>
      </c>
      <c r="F52" s="168">
        <v>11606.45</v>
      </c>
      <c r="G52" s="154">
        <v>145777</v>
      </c>
      <c r="H52" s="69">
        <v>6680526</v>
      </c>
      <c r="I52" s="69">
        <v>590380</v>
      </c>
      <c r="J52" s="69">
        <f t="shared" si="3"/>
        <v>6090146</v>
      </c>
      <c r="K52" s="169">
        <v>2.3123714452E-2</v>
      </c>
      <c r="L52" s="195">
        <f t="shared" si="4"/>
        <v>140826.79707499</v>
      </c>
      <c r="M52" s="195">
        <f t="shared" si="5"/>
        <v>286603.79707499</v>
      </c>
      <c r="N52" s="195">
        <f t="shared" si="6"/>
        <v>75088.202925010002</v>
      </c>
      <c r="O52" s="154">
        <v>0</v>
      </c>
      <c r="P52" s="196">
        <f t="shared" si="7"/>
        <v>75088.202925010002</v>
      </c>
      <c r="Q52" s="69">
        <f t="shared" si="8"/>
        <v>531889.01273885346</v>
      </c>
      <c r="R52" s="132">
        <v>70</v>
      </c>
    </row>
    <row r="53" spans="1:19" s="114" customFormat="1" ht="17.25" customHeight="1">
      <c r="A53" s="137">
        <v>71</v>
      </c>
      <c r="B53" s="137" t="s">
        <v>143</v>
      </c>
      <c r="C53" s="151">
        <v>66349</v>
      </c>
      <c r="D53" s="151">
        <v>2208</v>
      </c>
      <c r="E53" s="151">
        <v>30049</v>
      </c>
      <c r="F53" s="156">
        <v>11606.45</v>
      </c>
      <c r="G53" s="151">
        <v>25627</v>
      </c>
      <c r="H53" s="43">
        <v>1295118</v>
      </c>
      <c r="I53" s="43">
        <v>165526</v>
      </c>
      <c r="J53" s="43">
        <f t="shared" si="3"/>
        <v>1129592</v>
      </c>
      <c r="K53" s="170">
        <v>2.3123714452E-2</v>
      </c>
      <c r="L53" s="67">
        <f t="shared" si="4"/>
        <v>26120.362855263586</v>
      </c>
      <c r="M53" s="67">
        <f t="shared" si="5"/>
        <v>51747.362855263586</v>
      </c>
      <c r="N53" s="67">
        <f t="shared" si="6"/>
        <v>14601.637144736414</v>
      </c>
      <c r="O53" s="151">
        <v>0</v>
      </c>
      <c r="P53" s="155">
        <f t="shared" si="7"/>
        <v>14601.637144736414</v>
      </c>
      <c r="Q53" s="43">
        <f t="shared" si="8"/>
        <v>586557.06521739124</v>
      </c>
      <c r="R53" s="137">
        <v>71</v>
      </c>
    </row>
    <row r="54" spans="1:19" s="114" customFormat="1" ht="17.25" customHeight="1">
      <c r="A54" s="137">
        <v>72</v>
      </c>
      <c r="B54" s="137" t="s">
        <v>147</v>
      </c>
      <c r="C54" s="151">
        <v>260728</v>
      </c>
      <c r="D54" s="151">
        <v>9127</v>
      </c>
      <c r="E54" s="151">
        <v>28567</v>
      </c>
      <c r="F54" s="156">
        <v>11606.45</v>
      </c>
      <c r="G54" s="151">
        <v>105932</v>
      </c>
      <c r="H54" s="43">
        <v>4605971</v>
      </c>
      <c r="I54" s="43">
        <v>246821</v>
      </c>
      <c r="J54" s="43">
        <f t="shared" si="3"/>
        <v>4359150</v>
      </c>
      <c r="K54" s="170">
        <v>2.3123714452E-2</v>
      </c>
      <c r="L54" s="67">
        <f t="shared" si="4"/>
        <v>100799.73985343581</v>
      </c>
      <c r="M54" s="67">
        <f t="shared" si="5"/>
        <v>206731.73985343581</v>
      </c>
      <c r="N54" s="67">
        <f t="shared" si="6"/>
        <v>53996.260146564193</v>
      </c>
      <c r="O54" s="151">
        <v>0</v>
      </c>
      <c r="P54" s="155">
        <f t="shared" si="7"/>
        <v>53996.260146564193</v>
      </c>
      <c r="Q54" s="43">
        <f t="shared" si="8"/>
        <v>504653.33625506738</v>
      </c>
      <c r="R54" s="137">
        <v>72</v>
      </c>
    </row>
    <row r="55" spans="1:19" s="77" customFormat="1" ht="17.25" customHeight="1">
      <c r="A55" s="144">
        <v>73</v>
      </c>
      <c r="B55" s="144" t="s">
        <v>146</v>
      </c>
      <c r="C55" s="157">
        <v>173706</v>
      </c>
      <c r="D55" s="157">
        <v>6217</v>
      </c>
      <c r="E55" s="157">
        <v>27940</v>
      </c>
      <c r="F55" s="158">
        <v>11606.45</v>
      </c>
      <c r="G55" s="157">
        <v>72157</v>
      </c>
      <c r="H55" s="55">
        <v>4152624</v>
      </c>
      <c r="I55" s="55">
        <v>510127</v>
      </c>
      <c r="J55" s="55">
        <f t="shared" si="3"/>
        <v>3642497</v>
      </c>
      <c r="K55" s="172">
        <v>2.3123714452E-2</v>
      </c>
      <c r="L55" s="68">
        <f t="shared" si="4"/>
        <v>84228.060520266648</v>
      </c>
      <c r="M55" s="68">
        <f t="shared" si="5"/>
        <v>156385.06052026665</v>
      </c>
      <c r="N55" s="68">
        <f t="shared" si="6"/>
        <v>17320.939479733352</v>
      </c>
      <c r="O55" s="157">
        <v>0</v>
      </c>
      <c r="P55" s="56">
        <f t="shared" si="7"/>
        <v>17320.939479733352</v>
      </c>
      <c r="Q55" s="55">
        <f t="shared" si="8"/>
        <v>667946.5980376387</v>
      </c>
      <c r="R55" s="144">
        <v>73</v>
      </c>
    </row>
    <row r="56" spans="1:19" ht="17.25" customHeight="1">
      <c r="A56" s="74"/>
      <c r="K56" s="15"/>
      <c r="S56" s="16"/>
    </row>
    <row r="57" spans="1:19" ht="10.5" customHeight="1">
      <c r="A57" s="6"/>
      <c r="S57" s="16"/>
    </row>
    <row r="58" spans="1:19" ht="16.7" customHeight="1">
      <c r="S58" s="16"/>
    </row>
    <row r="59" spans="1:19" ht="16.7" customHeight="1">
      <c r="S59" s="16"/>
    </row>
    <row r="60" spans="1:19" ht="16.7" customHeight="1">
      <c r="S60" s="16"/>
    </row>
    <row r="61" spans="1:19" ht="16.7" customHeight="1">
      <c r="A61" s="17" t="s">
        <v>107</v>
      </c>
      <c r="B61" s="17" t="s">
        <v>107</v>
      </c>
      <c r="C61" s="16"/>
      <c r="D61" s="16"/>
      <c r="E61" s="18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9"/>
      <c r="S61" s="16"/>
    </row>
    <row r="62" spans="1:19" ht="16.7" customHeight="1">
      <c r="E62" s="18"/>
      <c r="G62" s="16"/>
    </row>
    <row r="63" spans="1:19" ht="16.7" customHeight="1">
      <c r="E63" s="18"/>
      <c r="G63" s="16"/>
    </row>
    <row r="64" spans="1:19" ht="16.7" customHeight="1">
      <c r="E64" s="18"/>
      <c r="G64" s="16"/>
    </row>
    <row r="65" spans="5:7" ht="16.7" customHeight="1">
      <c r="E65" s="18"/>
      <c r="G65" s="16"/>
    </row>
    <row r="66" spans="5:7" ht="16.7" customHeight="1">
      <c r="E66" s="18"/>
      <c r="G66" s="16"/>
    </row>
    <row r="67" spans="5:7" ht="16.7" customHeight="1">
      <c r="E67" s="18"/>
      <c r="G67" s="16"/>
    </row>
    <row r="68" spans="5:7" ht="16.7" customHeight="1">
      <c r="E68" s="18"/>
      <c r="G68" s="16"/>
    </row>
    <row r="69" spans="5:7" ht="16.7" customHeight="1">
      <c r="E69" s="18"/>
      <c r="G69" s="16"/>
    </row>
    <row r="70" spans="5:7" ht="16.7" customHeight="1">
      <c r="E70" s="18"/>
      <c r="G70" s="16"/>
    </row>
    <row r="71" spans="5:7" ht="16.7" customHeight="1">
      <c r="E71" s="18"/>
      <c r="G71" s="16"/>
    </row>
    <row r="72" spans="5:7" ht="16.7" customHeight="1">
      <c r="E72" s="18"/>
      <c r="G72" s="16"/>
    </row>
    <row r="73" spans="5:7" ht="16.7" customHeight="1">
      <c r="E73" s="18"/>
      <c r="G73" s="16"/>
    </row>
    <row r="74" spans="5:7" ht="16.7" customHeight="1">
      <c r="E74" s="18"/>
      <c r="G74" s="16"/>
    </row>
    <row r="75" spans="5:7" ht="16.7" customHeight="1">
      <c r="G75" s="16"/>
    </row>
    <row r="76" spans="5:7" ht="16.7" customHeight="1">
      <c r="G76" s="16"/>
    </row>
    <row r="77" spans="5:7" ht="16.7" customHeight="1">
      <c r="G77" s="16"/>
    </row>
    <row r="78" spans="5:7" ht="16.7" customHeight="1">
      <c r="G78" s="16"/>
    </row>
    <row r="79" spans="5:7" ht="16.7" customHeight="1">
      <c r="G79" s="16"/>
    </row>
    <row r="80" spans="5:7" ht="16.7" customHeight="1">
      <c r="G80" s="16"/>
    </row>
    <row r="81" spans="7:7" ht="16.7" customHeight="1">
      <c r="G81" s="16"/>
    </row>
    <row r="82" spans="7:7" ht="16.7" customHeight="1">
      <c r="G82" s="16"/>
    </row>
    <row r="83" spans="7:7" ht="16.7" customHeight="1">
      <c r="G83" s="16"/>
    </row>
    <row r="84" spans="7:7" ht="16.7" customHeight="1">
      <c r="G84" s="16"/>
    </row>
    <row r="85" spans="7:7" ht="16.7" customHeight="1">
      <c r="G85" s="16"/>
    </row>
    <row r="86" spans="7:7" ht="16.7" customHeight="1">
      <c r="G86" s="16"/>
    </row>
    <row r="87" spans="7:7" ht="16.7" customHeight="1">
      <c r="G87" s="16"/>
    </row>
    <row r="88" spans="7:7" ht="16.7" customHeight="1">
      <c r="G88" s="16"/>
    </row>
    <row r="89" spans="7:7" ht="16.7" customHeight="1">
      <c r="G89" s="16"/>
    </row>
    <row r="90" spans="7:7" ht="16.7" customHeight="1">
      <c r="G90" s="16"/>
    </row>
    <row r="91" spans="7:7" ht="16.7" customHeight="1">
      <c r="G91" s="16"/>
    </row>
    <row r="92" spans="7:7" ht="16.7" customHeight="1">
      <c r="G92" s="16"/>
    </row>
    <row r="93" spans="7:7" ht="16.7" customHeight="1">
      <c r="G93" s="16"/>
    </row>
    <row r="94" spans="7:7" ht="16.7" customHeight="1">
      <c r="G94" s="16"/>
    </row>
  </sheetData>
  <phoneticPr fontId="2"/>
  <printOptions horizontalCentered="1"/>
  <pageMargins left="0.59055118110236227" right="0.59055118110236227" top="0.39370078740157483" bottom="0.39370078740157483" header="0.51181102362204722" footer="0.11811023622047245"/>
  <pageSetup paperSize="9" scale="91" firstPageNumber="185" pageOrder="overThenDown" orientation="portrait" useFirstPageNumber="1" r:id="rId1"/>
  <headerFooter alignWithMargins="0">
    <oddFooter xml:space="preserve">&amp;C- &amp;P -
</oddFooter>
  </headerFooter>
  <colBreaks count="1" manualBreakCount="1">
    <brk id="10" max="51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付表３</vt:lpstr>
      <vt:lpstr>付表４の１</vt:lpstr>
      <vt:lpstr>付表４の２</vt:lpstr>
      <vt:lpstr>付表４の２ (2)</vt:lpstr>
      <vt:lpstr>付表３!Print_Area</vt:lpstr>
      <vt:lpstr>付表４の１!Print_Area</vt:lpstr>
      <vt:lpstr>付表４の２!Print_Area</vt:lpstr>
      <vt:lpstr>'付表４の２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青森県</dc:creator>
  <cp:lastModifiedBy>201op</cp:lastModifiedBy>
  <cp:lastPrinted>2019-03-19T01:51:35Z</cp:lastPrinted>
  <dcterms:created xsi:type="dcterms:W3CDTF">2005-12-19T04:12:36Z</dcterms:created>
  <dcterms:modified xsi:type="dcterms:W3CDTF">2019-03-19T05:23:31Z</dcterms:modified>
</cp:coreProperties>
</file>