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ownloads\"/>
    </mc:Choice>
  </mc:AlternateContent>
  <bookViews>
    <workbookView xWindow="0" yWindow="0" windowWidth="28800" windowHeight="12210"/>
  </bookViews>
  <sheets>
    <sheet name="平均工賃（月額）" sheetId="66" r:id="rId1"/>
    <sheet name="平均工賃（時間額）" sheetId="76" r:id="rId2"/>
    <sheet name="事業所数" sheetId="60" r:id="rId3"/>
    <sheet name="就労継続支援Ａ型（雇用型）" sheetId="73" r:id="rId4"/>
    <sheet name="就労継続支援Ａ型（非雇用型）" sheetId="85" r:id="rId5"/>
    <sheet name="就労継続支援B型" sheetId="84" r:id="rId6"/>
  </sheets>
  <definedNames>
    <definedName name="_20030502_daicho_saishin" localSheetId="3">#REF!</definedName>
    <definedName name="_20030502_daicho_saishin" localSheetId="4">#REF!</definedName>
    <definedName name="_20030502_daicho_saishin" localSheetId="5">#REF!</definedName>
    <definedName name="_xlnm._FilterDatabase" localSheetId="3" hidden="1">'就労継続支援Ａ型（雇用型）'!$A$4:$Z$4</definedName>
    <definedName name="_xlnm._FilterDatabase" localSheetId="4" hidden="1">'就労継続支援Ａ型（非雇用型）'!$A$4:$W$4</definedName>
    <definedName name="_xlnm._FilterDatabase" localSheetId="5" hidden="1">就労継続支援B型!$A$4:$Z$219</definedName>
    <definedName name="_xlnm.Print_Area" localSheetId="3">'就労継続支援Ａ型（雇用型）'!$B$1:$U$93</definedName>
    <definedName name="_xlnm.Print_Area" localSheetId="4">'就労継続支援Ａ型（非雇用型）'!$B$1:$U$15</definedName>
    <definedName name="_xlnm.Print_Area" localSheetId="5">就労継続支援B型!$A$1:$U$219</definedName>
    <definedName name="_xlnm.Print_Titles" localSheetId="3">'就労継続支援Ａ型（雇用型）'!$B:$G,'就労継続支援Ａ型（雇用型）'!$1:$4</definedName>
    <definedName name="_xlnm.Print_Titles" localSheetId="4">'就労継続支援Ａ型（非雇用型）'!$B:$G,'就労継続支援Ａ型（非雇用型）'!$1:$4</definedName>
    <definedName name="_xlnm.Print_Titles" localSheetId="5">就労継続支援B型!$B:$G,就労継続支援B型!$1:$4</definedName>
  </definedNames>
  <calcPr calcId="162913"/>
</workbook>
</file>

<file path=xl/calcChain.xml><?xml version="1.0" encoding="utf-8"?>
<calcChain xmlns="http://schemas.openxmlformats.org/spreadsheetml/2006/main">
  <c r="N213" i="84" l="1"/>
  <c r="K213" i="84"/>
  <c r="M214" i="84"/>
  <c r="L214" i="84"/>
  <c r="N214" i="84" s="1"/>
  <c r="K214" i="84"/>
  <c r="J214" i="84"/>
  <c r="I214" i="84"/>
  <c r="H214" i="84"/>
  <c r="G214" i="84"/>
  <c r="D214" i="84"/>
  <c r="K101" i="84" l="1"/>
  <c r="N95" i="84" l="1"/>
  <c r="K95" i="84"/>
  <c r="N9" i="84" l="1"/>
  <c r="K9" i="84"/>
  <c r="N8" i="73"/>
  <c r="K8" i="73"/>
  <c r="N57" i="84" l="1"/>
  <c r="K57" i="84"/>
  <c r="N32" i="73"/>
  <c r="K32" i="73"/>
  <c r="N108" i="84" l="1"/>
  <c r="K108" i="84"/>
  <c r="N154" i="84" l="1"/>
  <c r="K154" i="84"/>
  <c r="N82" i="84" l="1"/>
  <c r="K82" i="84"/>
  <c r="N12" i="84" l="1"/>
  <c r="K12" i="84"/>
  <c r="N70" i="84" l="1"/>
  <c r="K70" i="84"/>
  <c r="N74" i="73" l="1"/>
  <c r="K74" i="73"/>
  <c r="N77" i="73" l="1"/>
  <c r="K77" i="73"/>
  <c r="N47" i="73" l="1"/>
  <c r="K47" i="73"/>
  <c r="N69" i="84" l="1"/>
  <c r="K69" i="84"/>
  <c r="N121" i="84" l="1"/>
  <c r="K121" i="84"/>
  <c r="N59" i="73"/>
  <c r="K59" i="73"/>
  <c r="N211" i="84"/>
  <c r="K211" i="84"/>
  <c r="N28" i="73" l="1"/>
  <c r="K28" i="73"/>
  <c r="N73" i="84" l="1"/>
  <c r="K73" i="84"/>
  <c r="N55" i="84" l="1"/>
  <c r="K55" i="84"/>
  <c r="N31" i="73"/>
  <c r="K31" i="73"/>
  <c r="N114" i="84" l="1"/>
  <c r="K114" i="84"/>
  <c r="N179" i="84" l="1"/>
  <c r="K179" i="84"/>
  <c r="I88" i="73" l="1"/>
  <c r="N183" i="84" l="1"/>
  <c r="K183" i="84"/>
  <c r="N78" i="73"/>
  <c r="K78" i="73"/>
  <c r="N85" i="84" l="1"/>
  <c r="K85" i="84"/>
  <c r="N170" i="84" l="1"/>
  <c r="K170" i="84"/>
  <c r="N196" i="84" l="1"/>
  <c r="K196" i="84"/>
  <c r="N5" i="73" l="1"/>
  <c r="K5" i="73"/>
  <c r="N44" i="84" l="1"/>
  <c r="K44" i="84"/>
  <c r="N8" i="85" l="1"/>
  <c r="K8" i="85"/>
  <c r="N81" i="73"/>
  <c r="K81" i="73"/>
  <c r="N162" i="84" l="1"/>
  <c r="K162" i="84"/>
  <c r="N84" i="73" l="1"/>
  <c r="K84" i="73"/>
  <c r="N199" i="84" l="1"/>
  <c r="K199" i="84"/>
  <c r="N127" i="84" l="1"/>
  <c r="K127" i="84"/>
  <c r="N115" i="84" l="1"/>
  <c r="K115" i="84"/>
  <c r="K191" i="84" l="1"/>
  <c r="N191" i="84"/>
  <c r="K81" i="84"/>
  <c r="N81" i="84"/>
  <c r="K66" i="84"/>
  <c r="N66" i="84"/>
  <c r="K45" i="84"/>
  <c r="N45" i="84"/>
  <c r="K107" i="84"/>
  <c r="N107" i="84"/>
  <c r="K188" i="84"/>
  <c r="N188" i="84"/>
  <c r="N101" i="84"/>
  <c r="K185" i="84"/>
  <c r="N185" i="84"/>
  <c r="K157" i="84"/>
  <c r="N157" i="84"/>
  <c r="K5" i="84"/>
  <c r="N5" i="84"/>
  <c r="K20" i="84"/>
  <c r="N20" i="84"/>
  <c r="K184" i="84"/>
  <c r="N184" i="84"/>
  <c r="K39" i="84"/>
  <c r="N39" i="84"/>
  <c r="K129" i="84"/>
  <c r="N129" i="84"/>
  <c r="K110" i="84"/>
  <c r="N110" i="84"/>
  <c r="K132" i="84"/>
  <c r="M132" i="84"/>
  <c r="N132" i="84" s="1"/>
  <c r="K93" i="84"/>
  <c r="N93" i="84"/>
  <c r="K27" i="84"/>
  <c r="N27" i="84"/>
  <c r="K91" i="84"/>
  <c r="K111" i="84"/>
  <c r="N111" i="84"/>
  <c r="K112" i="84"/>
  <c r="N112" i="84"/>
  <c r="K193" i="84"/>
  <c r="N193" i="84"/>
  <c r="K192" i="84"/>
  <c r="N192" i="84"/>
  <c r="K15" i="84"/>
  <c r="N15" i="84"/>
  <c r="K120" i="84"/>
  <c r="N120" i="84"/>
  <c r="K147" i="84"/>
  <c r="N147" i="84"/>
  <c r="K148" i="84"/>
  <c r="N148" i="84"/>
  <c r="K53" i="84"/>
  <c r="N53" i="84"/>
  <c r="K190" i="84"/>
  <c r="N190" i="84"/>
  <c r="K168" i="84"/>
  <c r="N168" i="84"/>
  <c r="K87" i="84"/>
  <c r="N87" i="84"/>
  <c r="K21" i="84"/>
  <c r="N21" i="84"/>
  <c r="K35" i="84"/>
  <c r="K153" i="84"/>
  <c r="N153" i="84"/>
  <c r="K80" i="84"/>
  <c r="N80" i="84"/>
  <c r="K194" i="84"/>
  <c r="N194" i="84"/>
  <c r="K42" i="84"/>
  <c r="N42" i="84"/>
  <c r="K123" i="84"/>
  <c r="N123" i="84"/>
  <c r="K54" i="84"/>
  <c r="N54" i="84"/>
  <c r="K43" i="84"/>
  <c r="N43" i="84"/>
  <c r="K40" i="84"/>
  <c r="N40" i="84"/>
  <c r="K198" i="84"/>
  <c r="N198" i="84"/>
  <c r="K131" i="84"/>
  <c r="N131" i="84"/>
  <c r="K150" i="84"/>
  <c r="N150" i="84"/>
  <c r="K97" i="84"/>
  <c r="L97" i="84"/>
  <c r="N97" i="84" s="1"/>
  <c r="K67" i="84"/>
  <c r="N67" i="84"/>
  <c r="U67" i="84"/>
  <c r="K16" i="73"/>
  <c r="N16" i="73"/>
  <c r="K6" i="85"/>
  <c r="N6" i="85"/>
  <c r="K73" i="73"/>
  <c r="N73" i="73"/>
  <c r="K53" i="73"/>
  <c r="N53" i="73"/>
  <c r="K80" i="73"/>
  <c r="N80" i="73"/>
  <c r="K79" i="73"/>
  <c r="N79" i="73"/>
  <c r="K58" i="73"/>
  <c r="N58" i="73"/>
  <c r="K70" i="73"/>
  <c r="N70" i="73"/>
  <c r="K12" i="73"/>
  <c r="N12" i="73"/>
  <c r="K41" i="73"/>
  <c r="N41" i="73"/>
  <c r="K45" i="73"/>
  <c r="N45" i="73"/>
  <c r="K14" i="73"/>
  <c r="N14" i="73"/>
  <c r="K40" i="73"/>
  <c r="N40" i="73"/>
  <c r="K22" i="73"/>
  <c r="N22" i="73"/>
  <c r="K25" i="73"/>
  <c r="N25" i="73"/>
  <c r="K69" i="73"/>
  <c r="N69" i="73"/>
  <c r="K61" i="73"/>
  <c r="N61" i="73"/>
  <c r="K75" i="73"/>
  <c r="M75" i="73"/>
  <c r="N75" i="73" s="1"/>
  <c r="K205" i="84" l="1"/>
  <c r="N205" i="84"/>
  <c r="N171" i="84" l="1"/>
  <c r="K171" i="84"/>
  <c r="N189" i="84" l="1"/>
  <c r="K189" i="84"/>
  <c r="N30" i="84" l="1"/>
  <c r="K30" i="84"/>
  <c r="N21" i="73"/>
  <c r="K21" i="73"/>
  <c r="N68" i="73" l="1"/>
  <c r="K68" i="73"/>
  <c r="N146" i="84" l="1"/>
  <c r="K146" i="84"/>
  <c r="N145" i="84" l="1"/>
  <c r="K145" i="84"/>
  <c r="N144" i="84" l="1"/>
  <c r="K144" i="84"/>
  <c r="N143" i="84" l="1"/>
  <c r="K143" i="84"/>
  <c r="N142" i="84" l="1"/>
  <c r="K142" i="84"/>
  <c r="N141" i="84" l="1"/>
  <c r="K141" i="84"/>
  <c r="N67" i="73"/>
  <c r="K67" i="73"/>
  <c r="N140" i="84" l="1"/>
  <c r="K140" i="84"/>
  <c r="N66" i="73"/>
  <c r="K66" i="73"/>
  <c r="N139" i="84" l="1"/>
  <c r="K139" i="84"/>
  <c r="N138" i="84" l="1"/>
  <c r="K138" i="84"/>
  <c r="N137" i="84" l="1"/>
  <c r="K137" i="84"/>
  <c r="N164" i="84" l="1"/>
  <c r="K164" i="84"/>
  <c r="N84" i="84" l="1"/>
  <c r="K84" i="84"/>
  <c r="N48" i="84" l="1"/>
  <c r="K48" i="84"/>
  <c r="N35" i="73" l="1"/>
  <c r="K35" i="73"/>
  <c r="N175" i="84" l="1"/>
  <c r="K175" i="84"/>
  <c r="N26" i="84" l="1"/>
  <c r="K26" i="84"/>
  <c r="N15" i="73"/>
  <c r="K15" i="73"/>
  <c r="N50" i="84" l="1"/>
  <c r="K50" i="84"/>
  <c r="N207" i="84" l="1"/>
  <c r="K207" i="84"/>
  <c r="N197" i="84" l="1"/>
  <c r="K197" i="84"/>
  <c r="N82" i="73"/>
  <c r="K82" i="73"/>
  <c r="N113" i="84" l="1"/>
  <c r="K113" i="84"/>
  <c r="N160" i="84" l="1"/>
  <c r="K160" i="84"/>
  <c r="N41" i="84" l="1"/>
  <c r="K41" i="84"/>
  <c r="N128" i="84" l="1"/>
  <c r="K128" i="84"/>
  <c r="N37" i="84" l="1"/>
  <c r="K37" i="84"/>
  <c r="N182" i="84" l="1"/>
  <c r="K182" i="84"/>
  <c r="N18" i="73" l="1"/>
  <c r="K18" i="73"/>
  <c r="N47" i="84" l="1"/>
  <c r="K47" i="84"/>
  <c r="N17" i="84" l="1"/>
  <c r="K17" i="84"/>
  <c r="N149" i="84" l="1"/>
  <c r="K149" i="84"/>
  <c r="N16" i="84" l="1"/>
  <c r="K16" i="84"/>
  <c r="N151" i="84" l="1"/>
  <c r="K151" i="84"/>
  <c r="N13" i="73" l="1"/>
  <c r="K13" i="73"/>
  <c r="N86" i="73" l="1"/>
  <c r="K86" i="73"/>
  <c r="N85" i="73" l="1"/>
  <c r="K85" i="73"/>
  <c r="N116" i="84" l="1"/>
  <c r="K116" i="84"/>
  <c r="N72" i="84" l="1"/>
  <c r="K72" i="84"/>
  <c r="N94" i="84" l="1"/>
  <c r="K94" i="84"/>
  <c r="N122" i="84" l="1"/>
  <c r="K122" i="84"/>
  <c r="N76" i="84" l="1"/>
  <c r="K76" i="84"/>
  <c r="N109" i="84" l="1"/>
  <c r="K109" i="84"/>
  <c r="N32" i="84" l="1"/>
  <c r="K32" i="84"/>
  <c r="N23" i="73"/>
  <c r="K23" i="73"/>
  <c r="N105" i="84" l="1"/>
  <c r="K105" i="84"/>
  <c r="N52" i="73"/>
  <c r="K52" i="73"/>
  <c r="N79" i="84" l="1"/>
  <c r="K79" i="84"/>
  <c r="N39" i="73"/>
  <c r="K39" i="73"/>
  <c r="N210" i="84" l="1"/>
  <c r="K210" i="84"/>
  <c r="N56" i="84" l="1"/>
  <c r="K56" i="84"/>
  <c r="N163" i="84" l="1"/>
  <c r="K163" i="84"/>
  <c r="N71" i="73"/>
  <c r="K71" i="73"/>
  <c r="N173" i="84" l="1"/>
  <c r="K173" i="84"/>
  <c r="N64" i="84" l="1"/>
  <c r="K64" i="84"/>
  <c r="N52" i="84" l="1"/>
  <c r="K52" i="84"/>
  <c r="N51" i="84" l="1"/>
  <c r="K51" i="84"/>
  <c r="N165" i="84" l="1"/>
  <c r="K165" i="84"/>
  <c r="N204" i="84" l="1"/>
  <c r="K204" i="84"/>
  <c r="N6" i="84" l="1"/>
  <c r="K6" i="84"/>
  <c r="N88" i="84" l="1"/>
  <c r="K88" i="84"/>
  <c r="N46" i="73"/>
  <c r="K46" i="73"/>
  <c r="J88" i="73" l="1"/>
  <c r="N10" i="84" l="1"/>
  <c r="K10" i="84"/>
  <c r="N10" i="73"/>
  <c r="K10" i="73"/>
  <c r="N9" i="73"/>
  <c r="K9" i="73"/>
  <c r="N78" i="84" l="1"/>
  <c r="K78" i="84"/>
  <c r="N208" i="84" l="1"/>
  <c r="K208" i="84"/>
  <c r="N77" i="84" l="1"/>
  <c r="K77" i="84"/>
  <c r="N136" i="84" l="1"/>
  <c r="K136" i="84"/>
  <c r="N206" i="84" l="1"/>
  <c r="K206" i="84"/>
  <c r="N22" i="84" l="1"/>
  <c r="K22" i="84"/>
  <c r="N209" i="84" l="1"/>
  <c r="K209" i="84"/>
  <c r="U125" i="84" l="1"/>
  <c r="S125" i="84"/>
  <c r="N125" i="84"/>
  <c r="K125" i="84"/>
  <c r="N119" i="84" l="1"/>
  <c r="K119" i="84"/>
  <c r="N56" i="73"/>
  <c r="K56" i="73"/>
  <c r="N187" i="84" l="1"/>
  <c r="K187" i="84"/>
  <c r="N104" i="84" l="1"/>
  <c r="K104" i="84"/>
  <c r="N49" i="84" l="1"/>
  <c r="K49" i="84"/>
  <c r="N29" i="73" l="1"/>
  <c r="K29" i="73"/>
  <c r="N203" i="84" l="1"/>
  <c r="K203" i="84"/>
  <c r="M159" i="84" l="1"/>
  <c r="N159" i="84" s="1"/>
  <c r="K159" i="84"/>
  <c r="N181" i="84" l="1"/>
  <c r="K181" i="84"/>
  <c r="N24" i="84" l="1"/>
  <c r="K24" i="84"/>
  <c r="N59" i="84" l="1"/>
  <c r="K59" i="84"/>
  <c r="N58" i="84" l="1"/>
  <c r="K58" i="84"/>
  <c r="N33" i="73"/>
  <c r="K33" i="73"/>
  <c r="N155" i="84" l="1"/>
  <c r="K155" i="84"/>
  <c r="N36" i="84" l="1"/>
  <c r="K36" i="84"/>
  <c r="N89" i="84" l="1"/>
  <c r="K89" i="84"/>
  <c r="N62" i="84" l="1"/>
  <c r="K62" i="84"/>
  <c r="N34" i="73"/>
  <c r="K34" i="73"/>
  <c r="N124" i="84" l="1"/>
  <c r="K124" i="84"/>
  <c r="N23" i="84" l="1"/>
  <c r="K23" i="84"/>
  <c r="N134" i="84" l="1"/>
  <c r="K134" i="84"/>
  <c r="N74" i="84"/>
  <c r="K74" i="84"/>
  <c r="N11" i="73" l="1"/>
  <c r="K11" i="73"/>
  <c r="N62" i="73" l="1"/>
  <c r="K62" i="73"/>
  <c r="N54" i="73" l="1"/>
  <c r="K54" i="73"/>
  <c r="N106" i="84" l="1"/>
  <c r="K106" i="84"/>
  <c r="N26" i="73" l="1"/>
  <c r="K26" i="73"/>
  <c r="N27" i="73" l="1"/>
  <c r="K27" i="73"/>
  <c r="N7" i="85" l="1"/>
  <c r="K7" i="85"/>
  <c r="N42" i="73"/>
  <c r="K42" i="73"/>
  <c r="N20" i="73" l="1"/>
  <c r="K20" i="73"/>
  <c r="N212" i="84" l="1"/>
  <c r="K212" i="84"/>
  <c r="N33" i="84" l="1"/>
  <c r="K33" i="84"/>
  <c r="N126" i="84" l="1"/>
  <c r="K126" i="84"/>
  <c r="N61" i="84" l="1"/>
  <c r="K61" i="84"/>
  <c r="N100" i="84" l="1"/>
  <c r="K100" i="84"/>
  <c r="L29" i="84" l="1"/>
  <c r="J29" i="84"/>
  <c r="M29" i="84" s="1"/>
  <c r="I29" i="84"/>
  <c r="M28" i="84"/>
  <c r="L28" i="84"/>
  <c r="J28" i="84"/>
  <c r="I28" i="84"/>
  <c r="K28" i="84" l="1"/>
  <c r="N28" i="84"/>
  <c r="N29" i="84"/>
  <c r="K29" i="84"/>
  <c r="N30" i="73"/>
  <c r="K30" i="73"/>
  <c r="N92" i="84" l="1"/>
  <c r="K92" i="84"/>
  <c r="N200" i="84" l="1"/>
  <c r="K200" i="84"/>
  <c r="N50" i="73" l="1"/>
  <c r="K50" i="73"/>
  <c r="N201" i="84" l="1"/>
  <c r="K201" i="84"/>
  <c r="N25" i="84" l="1"/>
  <c r="K25" i="84"/>
  <c r="N83" i="84" l="1"/>
  <c r="K83" i="84"/>
  <c r="N43" i="73"/>
  <c r="K43" i="73"/>
  <c r="N31" i="84" l="1"/>
  <c r="K31" i="84"/>
  <c r="N166" i="84" l="1"/>
  <c r="K166" i="84"/>
  <c r="N8" i="84" l="1"/>
  <c r="K8" i="84"/>
  <c r="N5" i="85"/>
  <c r="K5" i="85"/>
  <c r="N7" i="73"/>
  <c r="K7" i="73"/>
  <c r="S161" i="84"/>
  <c r="N161" i="84"/>
  <c r="K161" i="84"/>
  <c r="N152" i="84" l="1"/>
  <c r="K152" i="84"/>
  <c r="N103" i="84" l="1"/>
  <c r="K103" i="84"/>
  <c r="N186" i="84" l="1"/>
  <c r="K186" i="84"/>
  <c r="N195" i="84" l="1"/>
  <c r="K195" i="84"/>
  <c r="N72" i="73" l="1"/>
  <c r="K72" i="73"/>
  <c r="N158" i="84" l="1"/>
  <c r="K158" i="84"/>
  <c r="N133" i="84" l="1"/>
  <c r="K133" i="84"/>
  <c r="N130" i="84" l="1"/>
  <c r="K130" i="84"/>
  <c r="N156" i="84" l="1"/>
  <c r="K156" i="84"/>
  <c r="N65" i="73" l="1"/>
  <c r="K65" i="73"/>
  <c r="N90" i="84" l="1"/>
  <c r="K90" i="84"/>
  <c r="N11" i="84" l="1"/>
  <c r="K11" i="84"/>
  <c r="N14" i="84" l="1"/>
  <c r="K14" i="84"/>
  <c r="N46" i="84" l="1"/>
  <c r="K46" i="84"/>
  <c r="N118" i="84" l="1"/>
  <c r="K118" i="84"/>
  <c r="N38" i="84" l="1"/>
  <c r="K38" i="84"/>
  <c r="N7" i="84" l="1"/>
  <c r="K7" i="84"/>
  <c r="N202" i="84" l="1"/>
  <c r="K202" i="84"/>
  <c r="N83" i="73" l="1"/>
  <c r="K83" i="73"/>
  <c r="N135" i="84" l="1"/>
  <c r="K135" i="84"/>
  <c r="N48" i="73" l="1"/>
  <c r="K48" i="73"/>
  <c r="N34" i="84" l="1"/>
  <c r="K34" i="84"/>
  <c r="N24" i="73"/>
  <c r="K24" i="73"/>
  <c r="N102" i="84" l="1"/>
  <c r="K102" i="84"/>
  <c r="N86" i="84" l="1"/>
  <c r="K86" i="84"/>
  <c r="N44" i="73"/>
  <c r="K44" i="73"/>
  <c r="N36" i="73" l="1"/>
  <c r="K36" i="73"/>
  <c r="N172" i="84" l="1"/>
  <c r="K172" i="84"/>
  <c r="N51" i="73" l="1"/>
  <c r="K51" i="73"/>
  <c r="N71" i="84"/>
  <c r="K71" i="84"/>
  <c r="N180" i="84" l="1"/>
  <c r="K180" i="84"/>
  <c r="N63" i="84" l="1"/>
  <c r="K63" i="84"/>
  <c r="N19" i="73" l="1"/>
  <c r="K19" i="73"/>
  <c r="N178" i="84" l="1"/>
  <c r="K178" i="84"/>
  <c r="N117" i="84" l="1"/>
  <c r="K117" i="84"/>
  <c r="N55" i="73"/>
  <c r="K55" i="73"/>
  <c r="N18" i="84" l="1"/>
  <c r="K18" i="84"/>
  <c r="N17" i="73" l="1"/>
  <c r="K17" i="73"/>
  <c r="N60" i="84" l="1"/>
  <c r="K60" i="84"/>
  <c r="N57" i="73" l="1"/>
  <c r="K57" i="73"/>
  <c r="N98" i="84" l="1"/>
  <c r="K98" i="84"/>
  <c r="N75" i="84" l="1"/>
  <c r="K75" i="84"/>
  <c r="N38" i="73"/>
  <c r="K38" i="73"/>
  <c r="N169" i="84" l="1"/>
  <c r="K169" i="84"/>
  <c r="N167" i="84" l="1"/>
  <c r="K167" i="84"/>
  <c r="N68" i="84" l="1"/>
  <c r="K68" i="84"/>
  <c r="N176" i="84" l="1"/>
  <c r="K176" i="84"/>
  <c r="N19" i="84" l="1"/>
  <c r="K19" i="84"/>
  <c r="N65" i="84" l="1"/>
  <c r="K65" i="84"/>
  <c r="N37" i="73"/>
  <c r="K37" i="73"/>
  <c r="N13" i="84" l="1"/>
  <c r="K13" i="84"/>
  <c r="N96" i="84" l="1"/>
  <c r="K96" i="84"/>
  <c r="N76" i="73" l="1"/>
  <c r="K76" i="73"/>
  <c r="N49" i="73" l="1"/>
  <c r="K49" i="73"/>
  <c r="N6" i="73" l="1"/>
  <c r="K6" i="73"/>
  <c r="N60" i="73" l="1"/>
  <c r="K60" i="73"/>
  <c r="N99" i="84" l="1"/>
  <c r="K99" i="84"/>
  <c r="N174" i="84" l="1"/>
  <c r="K174" i="84"/>
  <c r="M177" i="84" l="1"/>
  <c r="N177" i="84" s="1"/>
  <c r="K177" i="84"/>
  <c r="A5" i="76" l="1"/>
  <c r="A5" i="66"/>
  <c r="D215" i="84" l="1"/>
  <c r="D10" i="85"/>
  <c r="D90" i="73"/>
  <c r="D89" i="73"/>
  <c r="D88" i="73"/>
  <c r="G10" i="85"/>
  <c r="G88" i="73"/>
  <c r="D219" i="84" l="1"/>
  <c r="D218" i="84"/>
  <c r="D217" i="84"/>
  <c r="D216" i="84"/>
  <c r="D15" i="85"/>
  <c r="D14" i="85"/>
  <c r="D13" i="85"/>
  <c r="D12" i="85"/>
  <c r="D11" i="85"/>
  <c r="D93" i="73" l="1"/>
  <c r="D92" i="73"/>
  <c r="D91" i="73"/>
  <c r="F6" i="60" l="1"/>
  <c r="N9" i="85" l="1"/>
  <c r="K9" i="85"/>
  <c r="N87" i="73" l="1"/>
  <c r="K87" i="73"/>
  <c r="H12" i="85"/>
  <c r="L10" i="85"/>
  <c r="J10" i="85"/>
  <c r="I10" i="85"/>
  <c r="H10" i="85"/>
  <c r="G6" i="60"/>
  <c r="H216" i="84"/>
  <c r="K88" i="73"/>
  <c r="L88" i="73"/>
  <c r="H88" i="73"/>
  <c r="H90" i="73"/>
  <c r="M10" i="85"/>
  <c r="M88" i="73"/>
  <c r="H6" i="60" l="1"/>
  <c r="N88" i="73"/>
  <c r="B5" i="76" s="1"/>
  <c r="E5" i="76"/>
  <c r="D5" i="66"/>
  <c r="B5" i="66"/>
  <c r="N10" i="85"/>
  <c r="C5" i="76" s="1"/>
  <c r="K10" i="85"/>
  <c r="C5" i="66" s="1"/>
  <c r="D5" i="76"/>
  <c r="E5" i="66"/>
</calcChain>
</file>

<file path=xl/sharedStrings.xml><?xml version="1.0" encoding="utf-8"?>
<sst xmlns="http://schemas.openxmlformats.org/spreadsheetml/2006/main" count="1130" uniqueCount="549">
  <si>
    <t>回収率</t>
    <rPh sb="0" eb="2">
      <t>カイシュウ</t>
    </rPh>
    <rPh sb="2" eb="3">
      <t>リツ</t>
    </rPh>
    <phoneticPr fontId="3"/>
  </si>
  <si>
    <t>時間額</t>
    <rPh sb="0" eb="3">
      <t>ジカンガク</t>
    </rPh>
    <phoneticPr fontId="3"/>
  </si>
  <si>
    <t>月額</t>
    <rPh sb="0" eb="2">
      <t>ゲツガク</t>
    </rPh>
    <phoneticPr fontId="3"/>
  </si>
  <si>
    <t>事業所数</t>
    <rPh sb="0" eb="3">
      <t>ジギョウショ</t>
    </rPh>
    <rPh sb="3" eb="4">
      <t>スウ</t>
    </rPh>
    <phoneticPr fontId="3"/>
  </si>
  <si>
    <t>サービスの提供状況</t>
    <rPh sb="5" eb="7">
      <t>テイキョウ</t>
    </rPh>
    <rPh sb="7" eb="9">
      <t>ジョウキョウ</t>
    </rPh>
    <phoneticPr fontId="3"/>
  </si>
  <si>
    <t>農福連携</t>
    <rPh sb="0" eb="1">
      <t>ノウ</t>
    </rPh>
    <rPh sb="1" eb="2">
      <t>フク</t>
    </rPh>
    <rPh sb="2" eb="4">
      <t>レンケイ</t>
    </rPh>
    <phoneticPr fontId="3"/>
  </si>
  <si>
    <t>在宅利用</t>
    <rPh sb="0" eb="2">
      <t>ザイタク</t>
    </rPh>
    <rPh sb="2" eb="4">
      <t>リヨウ</t>
    </rPh>
    <phoneticPr fontId="3"/>
  </si>
  <si>
    <t>共同受注窓口</t>
    <rPh sb="0" eb="2">
      <t>キョウドウ</t>
    </rPh>
    <rPh sb="2" eb="4">
      <t>ジュチュウ</t>
    </rPh>
    <rPh sb="4" eb="6">
      <t>マドグチ</t>
    </rPh>
    <phoneticPr fontId="3"/>
  </si>
  <si>
    <t>社会福祉法人（社会福祉協議会以外）</t>
  </si>
  <si>
    <t>医療法人</t>
  </si>
  <si>
    <t>①都道府県名</t>
    <rPh sb="1" eb="5">
      <t>トドウフケン</t>
    </rPh>
    <rPh sb="5" eb="6">
      <t>メイ</t>
    </rPh>
    <phoneticPr fontId="3"/>
  </si>
  <si>
    <t>②No.</t>
    <phoneticPr fontId="3"/>
  </si>
  <si>
    <t>③法人種別</t>
    <rPh sb="1" eb="3">
      <t>ホウジン</t>
    </rPh>
    <rPh sb="3" eb="5">
      <t>シュベツ</t>
    </rPh>
    <phoneticPr fontId="3"/>
  </si>
  <si>
    <t>④法人番号</t>
    <rPh sb="1" eb="3">
      <t>ホウジン</t>
    </rPh>
    <rPh sb="3" eb="5">
      <t>バンゴウ</t>
    </rPh>
    <phoneticPr fontId="3"/>
  </si>
  <si>
    <t>⑤法人名</t>
    <rPh sb="1" eb="3">
      <t>ホウジン</t>
    </rPh>
    <rPh sb="3" eb="4">
      <t>メイ</t>
    </rPh>
    <phoneticPr fontId="3"/>
  </si>
  <si>
    <t>⑥事業所名</t>
    <rPh sb="1" eb="4">
      <t>ジギョウショ</t>
    </rPh>
    <rPh sb="4" eb="5">
      <t>メイ</t>
    </rPh>
    <phoneticPr fontId="3"/>
  </si>
  <si>
    <t>⑦定員</t>
    <rPh sb="1" eb="3">
      <t>テイイン</t>
    </rPh>
    <phoneticPr fontId="3"/>
  </si>
  <si>
    <t>⑧対象者延人数</t>
    <rPh sb="1" eb="4">
      <t>タイショウシャ</t>
    </rPh>
    <rPh sb="4" eb="5">
      <t>ノ</t>
    </rPh>
    <rPh sb="5" eb="7">
      <t>ニンズウ</t>
    </rPh>
    <phoneticPr fontId="3"/>
  </si>
  <si>
    <t>⑪対象者延人数</t>
    <rPh sb="1" eb="4">
      <t>タイショウシャ</t>
    </rPh>
    <rPh sb="4" eb="5">
      <t>ノ</t>
    </rPh>
    <rPh sb="5" eb="7">
      <t>ニンズウ</t>
    </rPh>
    <phoneticPr fontId="3"/>
  </si>
  <si>
    <t>⑭新設</t>
    <rPh sb="1" eb="3">
      <t>シンセツ</t>
    </rPh>
    <phoneticPr fontId="3"/>
  </si>
  <si>
    <t>就労継続支援Ｂ型サービス費（Ⅲ）又は就労継続支援Ｂ型サービス費（Ⅳ）</t>
    <phoneticPr fontId="3"/>
  </si>
  <si>
    <t>「就労継続支援A型（雇用型）」シート</t>
    <phoneticPr fontId="3"/>
  </si>
  <si>
    <t>「就労継続支援A型（非雇用型）」シート</t>
    <phoneticPr fontId="3"/>
  </si>
  <si>
    <t>「就労継続支援B型」シート</t>
    <phoneticPr fontId="3"/>
  </si>
  <si>
    <t>「事業所数」シート</t>
    <rPh sb="1" eb="4">
      <t>ジギョウショ</t>
    </rPh>
    <rPh sb="4" eb="5">
      <t>スウ</t>
    </rPh>
    <phoneticPr fontId="3"/>
  </si>
  <si>
    <t>⑨賃金支払総額</t>
    <rPh sb="1" eb="3">
      <t>チンギン</t>
    </rPh>
    <rPh sb="2" eb="3">
      <t>コウチン</t>
    </rPh>
    <rPh sb="3" eb="5">
      <t>シハライ</t>
    </rPh>
    <rPh sb="5" eb="7">
      <t>ソウガク</t>
    </rPh>
    <phoneticPr fontId="3"/>
  </si>
  <si>
    <t>⑩賃金平均額</t>
    <rPh sb="1" eb="3">
      <t>チンギン</t>
    </rPh>
    <rPh sb="2" eb="3">
      <t>コウチン</t>
    </rPh>
    <rPh sb="3" eb="5">
      <t>ヘイキン</t>
    </rPh>
    <rPh sb="5" eb="6">
      <t>ガク</t>
    </rPh>
    <phoneticPr fontId="3"/>
  </si>
  <si>
    <t>⑫賃金支払総額</t>
    <rPh sb="1" eb="3">
      <t>チンギン</t>
    </rPh>
    <rPh sb="2" eb="3">
      <t>コウチン</t>
    </rPh>
    <rPh sb="3" eb="5">
      <t>シハライ</t>
    </rPh>
    <rPh sb="5" eb="7">
      <t>ソウガク</t>
    </rPh>
    <phoneticPr fontId="3"/>
  </si>
  <si>
    <t>⑬賃金平均額</t>
    <rPh sb="1" eb="3">
      <t>チンギン</t>
    </rPh>
    <rPh sb="2" eb="3">
      <t>コウチン</t>
    </rPh>
    <rPh sb="3" eb="5">
      <t>ヘイキン</t>
    </rPh>
    <rPh sb="5" eb="6">
      <t>ガク</t>
    </rPh>
    <phoneticPr fontId="3"/>
  </si>
  <si>
    <t>都道府県
A</t>
    <rPh sb="0" eb="4">
      <t>トドウフケン</t>
    </rPh>
    <phoneticPr fontId="3"/>
  </si>
  <si>
    <t>就労継続
支援Ａ型
（雇用型）
B</t>
    <rPh sb="0" eb="2">
      <t>シュウロウ</t>
    </rPh>
    <rPh sb="2" eb="4">
      <t>ケイゾク</t>
    </rPh>
    <rPh sb="5" eb="7">
      <t>シエン</t>
    </rPh>
    <rPh sb="8" eb="9">
      <t>ガタ</t>
    </rPh>
    <rPh sb="11" eb="13">
      <t>コヨウ</t>
    </rPh>
    <rPh sb="13" eb="14">
      <t>ガタ</t>
    </rPh>
    <phoneticPr fontId="3"/>
  </si>
  <si>
    <t>就労継続
支援Ａ型
（非雇用型）
C</t>
    <rPh sb="0" eb="2">
      <t>シュウロウ</t>
    </rPh>
    <rPh sb="2" eb="4">
      <t>ケイゾク</t>
    </rPh>
    <rPh sb="5" eb="7">
      <t>シエン</t>
    </rPh>
    <rPh sb="8" eb="9">
      <t>ガタ</t>
    </rPh>
    <rPh sb="11" eb="12">
      <t>ヒ</t>
    </rPh>
    <rPh sb="12" eb="14">
      <t>コヨウ</t>
    </rPh>
    <rPh sb="14" eb="15">
      <t>ガタ</t>
    </rPh>
    <phoneticPr fontId="3"/>
  </si>
  <si>
    <t>就労継続
支援Ｂ型
D</t>
    <rPh sb="0" eb="2">
      <t>シュウロウ</t>
    </rPh>
    <rPh sb="2" eb="4">
      <t>ケイゾク</t>
    </rPh>
    <rPh sb="5" eb="7">
      <t>シエン</t>
    </rPh>
    <rPh sb="8" eb="9">
      <t>ガタ</t>
    </rPh>
    <phoneticPr fontId="3"/>
  </si>
  <si>
    <t>全事業所
E</t>
    <rPh sb="0" eb="1">
      <t>ゼン</t>
    </rPh>
    <rPh sb="1" eb="4">
      <t>ジギョウショ</t>
    </rPh>
    <phoneticPr fontId="3"/>
  </si>
  <si>
    <t>令和２年度各事業所種別平均工賃（賃金）一覧（月額）</t>
    <rPh sb="0" eb="2">
      <t>レイワ</t>
    </rPh>
    <rPh sb="3" eb="5">
      <t>ネンド</t>
    </rPh>
    <rPh sb="4" eb="5">
      <t>ド</t>
    </rPh>
    <rPh sb="5" eb="6">
      <t>カク</t>
    </rPh>
    <rPh sb="6" eb="9">
      <t>ジギョウショ</t>
    </rPh>
    <rPh sb="9" eb="11">
      <t>シュベツ</t>
    </rPh>
    <rPh sb="11" eb="13">
      <t>ヘイキン</t>
    </rPh>
    <rPh sb="13" eb="15">
      <t>コウチン</t>
    </rPh>
    <rPh sb="16" eb="18">
      <t>チンギン</t>
    </rPh>
    <rPh sb="19" eb="21">
      <t>イチラン</t>
    </rPh>
    <rPh sb="22" eb="24">
      <t>ゲツガク</t>
    </rPh>
    <phoneticPr fontId="3"/>
  </si>
  <si>
    <t>令和２年度各事業所種別平均工賃（賃金）一覧（時間額）</t>
    <rPh sb="0" eb="2">
      <t>レイワ</t>
    </rPh>
    <rPh sb="3" eb="5">
      <t>ネンド</t>
    </rPh>
    <rPh sb="4" eb="5">
      <t>ド</t>
    </rPh>
    <rPh sb="5" eb="6">
      <t>カク</t>
    </rPh>
    <rPh sb="6" eb="9">
      <t>ジギョウショ</t>
    </rPh>
    <rPh sb="9" eb="11">
      <t>シュベツ</t>
    </rPh>
    <rPh sb="11" eb="13">
      <t>ヘイキン</t>
    </rPh>
    <rPh sb="13" eb="15">
      <t>コウチン</t>
    </rPh>
    <rPh sb="16" eb="17">
      <t>チン</t>
    </rPh>
    <rPh sb="17" eb="18">
      <t>キン</t>
    </rPh>
    <rPh sb="19" eb="21">
      <t>イチラン</t>
    </rPh>
    <rPh sb="22" eb="25">
      <t>ジカンガク</t>
    </rPh>
    <phoneticPr fontId="3"/>
  </si>
  <si>
    <r>
      <t>全事業所</t>
    </r>
    <r>
      <rPr>
        <strike/>
        <sz val="10"/>
        <color theme="1"/>
        <rFont val="ＭＳ Ｐゴシック"/>
        <family val="3"/>
        <charset val="128"/>
      </rPr>
      <t xml:space="preserve">
E</t>
    </r>
    <rPh sb="0" eb="1">
      <t>ゼン</t>
    </rPh>
    <rPh sb="1" eb="4">
      <t>ジギョウショ</t>
    </rPh>
    <phoneticPr fontId="3"/>
  </si>
  <si>
    <t>都道府県名
A</t>
    <rPh sb="0" eb="4">
      <t>トドウフケン</t>
    </rPh>
    <rPh sb="4" eb="5">
      <t>メイ</t>
    </rPh>
    <phoneticPr fontId="3"/>
  </si>
  <si>
    <t>就労継続
支援Ａ型
B</t>
    <rPh sb="0" eb="2">
      <t>シュウロウ</t>
    </rPh>
    <rPh sb="2" eb="4">
      <t>ケイゾク</t>
    </rPh>
    <rPh sb="5" eb="7">
      <t>シエン</t>
    </rPh>
    <rPh sb="8" eb="9">
      <t>ガタ</t>
    </rPh>
    <phoneticPr fontId="3"/>
  </si>
  <si>
    <t>就労継続
支援Ｂ型
C</t>
    <rPh sb="0" eb="2">
      <t>シュウロウ</t>
    </rPh>
    <rPh sb="2" eb="4">
      <t>ケイゾク</t>
    </rPh>
    <rPh sb="5" eb="7">
      <t>シエン</t>
    </rPh>
    <rPh sb="8" eb="9">
      <t>ガタ</t>
    </rPh>
    <phoneticPr fontId="3"/>
  </si>
  <si>
    <t>回収状況
D</t>
    <rPh sb="0" eb="2">
      <t>カイシュウ</t>
    </rPh>
    <rPh sb="2" eb="4">
      <t>ジョウキョウ</t>
    </rPh>
    <phoneticPr fontId="3"/>
  </si>
  <si>
    <t>各都道府県における
共同受注窓口数
E</t>
    <rPh sb="0" eb="1">
      <t>カク</t>
    </rPh>
    <rPh sb="1" eb="5">
      <t>トドウフケン</t>
    </rPh>
    <rPh sb="10" eb="12">
      <t>キョウドウ</t>
    </rPh>
    <rPh sb="12" eb="14">
      <t>ジュチュウ</t>
    </rPh>
    <rPh sb="14" eb="16">
      <t>マドグチ</t>
    </rPh>
    <rPh sb="16" eb="17">
      <t>スウ</t>
    </rPh>
    <phoneticPr fontId="3"/>
  </si>
  <si>
    <t>報告
事業所数</t>
    <rPh sb="0" eb="2">
      <t>ホウコク</t>
    </rPh>
    <rPh sb="3" eb="6">
      <t>ジギョウショ</t>
    </rPh>
    <rPh sb="6" eb="7">
      <t>スウ</t>
    </rPh>
    <phoneticPr fontId="3"/>
  </si>
  <si>
    <t>報告対象事業所数</t>
    <rPh sb="0" eb="2">
      <t>ホウコク</t>
    </rPh>
    <rPh sb="2" eb="4">
      <t>タイショウ</t>
    </rPh>
    <rPh sb="4" eb="7">
      <t>ジギョウショ</t>
    </rPh>
    <rPh sb="7" eb="8">
      <t>スウ</t>
    </rPh>
    <phoneticPr fontId="3"/>
  </si>
  <si>
    <t>報告対象
事業所数</t>
    <rPh sb="0" eb="2">
      <t>ホウコク</t>
    </rPh>
    <rPh sb="2" eb="4">
      <t>タイショウ</t>
    </rPh>
    <rPh sb="5" eb="8">
      <t>ジギョウショ</t>
    </rPh>
    <rPh sb="8" eb="9">
      <t>スウ</t>
    </rPh>
    <phoneticPr fontId="3"/>
  </si>
  <si>
    <t>報告対象
事業所数</t>
    <rPh sb="0" eb="2">
      <t>ホウコク</t>
    </rPh>
    <rPh sb="2" eb="3">
      <t>タイ</t>
    </rPh>
    <rPh sb="3" eb="4">
      <t>ゾウ</t>
    </rPh>
    <rPh sb="5" eb="8">
      <t>ジギョウショ</t>
    </rPh>
    <rPh sb="8" eb="9">
      <t>スウ</t>
    </rPh>
    <phoneticPr fontId="3"/>
  </si>
  <si>
    <t>⑮備考</t>
    <rPh sb="1" eb="3">
      <t>ビコウ</t>
    </rPh>
    <phoneticPr fontId="3"/>
  </si>
  <si>
    <t>⑯実施状況</t>
    <rPh sb="1" eb="3">
      <t>ジッシ</t>
    </rPh>
    <rPh sb="3" eb="5">
      <t>ジョウキョウ</t>
    </rPh>
    <phoneticPr fontId="3"/>
  </si>
  <si>
    <t>令和２年度</t>
    <rPh sb="0" eb="2">
      <t>レイワ</t>
    </rPh>
    <rPh sb="3" eb="5">
      <t>ネンド</t>
    </rPh>
    <rPh sb="4" eb="5">
      <t>ド</t>
    </rPh>
    <phoneticPr fontId="3"/>
  </si>
  <si>
    <t>⑨工賃支払総額</t>
    <rPh sb="1" eb="3">
      <t>コウチン</t>
    </rPh>
    <rPh sb="3" eb="5">
      <t>シハライ</t>
    </rPh>
    <rPh sb="5" eb="7">
      <t>ソウガク</t>
    </rPh>
    <phoneticPr fontId="3"/>
  </si>
  <si>
    <t>⑩工賃平均額</t>
    <rPh sb="1" eb="3">
      <t>コウチン</t>
    </rPh>
    <rPh sb="3" eb="5">
      <t>ヘイキン</t>
    </rPh>
    <rPh sb="5" eb="6">
      <t>ガク</t>
    </rPh>
    <phoneticPr fontId="3"/>
  </si>
  <si>
    <t>⑫工賃支払総額</t>
    <rPh sb="1" eb="3">
      <t>コウチン</t>
    </rPh>
    <rPh sb="3" eb="5">
      <t>シハライ</t>
    </rPh>
    <rPh sb="5" eb="7">
      <t>ソウガク</t>
    </rPh>
    <phoneticPr fontId="3"/>
  </si>
  <si>
    <t>⑬工賃平均額</t>
    <rPh sb="1" eb="3">
      <t>コウチン</t>
    </rPh>
    <rPh sb="3" eb="5">
      <t>ヘイキン</t>
    </rPh>
    <rPh sb="5" eb="6">
      <t>ガク</t>
    </rPh>
    <phoneticPr fontId="3"/>
  </si>
  <si>
    <t>⑱収入の割合（％）</t>
    <rPh sb="1" eb="3">
      <t>シュウニュウ</t>
    </rPh>
    <rPh sb="4" eb="6">
      <t>ワリアイ</t>
    </rPh>
    <phoneticPr fontId="3"/>
  </si>
  <si>
    <t>⑩実施状況</t>
    <rPh sb="1" eb="3">
      <t>ジッシ</t>
    </rPh>
    <rPh sb="3" eb="5">
      <t>ジョウキョウ</t>
    </rPh>
    <phoneticPr fontId="3"/>
  </si>
  <si>
    <t>⑳利用者の割合（％）</t>
    <rPh sb="1" eb="4">
      <t>リヨウシャ</t>
    </rPh>
    <rPh sb="5" eb="7">
      <t>ワリアイ</t>
    </rPh>
    <phoneticPr fontId="3"/>
  </si>
  <si>
    <t>⑲実施状況</t>
    <rPh sb="1" eb="3">
      <t>ジッシ</t>
    </rPh>
    <rPh sb="3" eb="5">
      <t>ジョウキョウ</t>
    </rPh>
    <phoneticPr fontId="3"/>
  </si>
  <si>
    <t>⑰新規実施</t>
    <rPh sb="1" eb="3">
      <t>シンキ</t>
    </rPh>
    <rPh sb="3" eb="5">
      <t>ジッシ</t>
    </rPh>
    <phoneticPr fontId="3"/>
  </si>
  <si>
    <t>⑰新規実施</t>
    <phoneticPr fontId="3"/>
  </si>
  <si>
    <t>青森県</t>
    <rPh sb="0" eb="3">
      <t>アオモリケン</t>
    </rPh>
    <phoneticPr fontId="3"/>
  </si>
  <si>
    <t>EMPRESS G-roup合同会社</t>
    <rPh sb="14" eb="18">
      <t>ゴウドウガイシャ</t>
    </rPh>
    <phoneticPr fontId="3"/>
  </si>
  <si>
    <t>ALIVE</t>
    <phoneticPr fontId="3"/>
  </si>
  <si>
    <t>株式会社レイズ</t>
    <rPh sb="0" eb="4">
      <t>カブシキカイシャ</t>
    </rPh>
    <phoneticPr fontId="3"/>
  </si>
  <si>
    <t>Build</t>
    <phoneticPr fontId="3"/>
  </si>
  <si>
    <t>○</t>
  </si>
  <si>
    <t>特定非営利活動法人Ｃ－ＦＬＯＷＥＲ</t>
    <phoneticPr fontId="3"/>
  </si>
  <si>
    <t>就労継続支援Ｂ型Ｃ－ＦＬＯＷＥＲ</t>
    <phoneticPr fontId="3"/>
  </si>
  <si>
    <t>株式会社レッドコンパス</t>
    <rPh sb="0" eb="4">
      <t>カブシキガイシャ</t>
    </rPh>
    <phoneticPr fontId="3"/>
  </si>
  <si>
    <t>F3</t>
    <phoneticPr fontId="3"/>
  </si>
  <si>
    <t>株式会社HSS</t>
    <rPh sb="0" eb="2">
      <t>カブシキ</t>
    </rPh>
    <rPh sb="2" eb="4">
      <t>カイシャ</t>
    </rPh>
    <phoneticPr fontId="3"/>
  </si>
  <si>
    <t>株式会社HSS青森事業所</t>
    <rPh sb="0" eb="2">
      <t>カブシキ</t>
    </rPh>
    <rPh sb="2" eb="4">
      <t>カイシャ</t>
    </rPh>
    <rPh sb="7" eb="12">
      <t>アオモリジギョウショ</t>
    </rPh>
    <phoneticPr fontId="3"/>
  </si>
  <si>
    <t>株式会社アールG</t>
    <rPh sb="0" eb="2">
      <t>カブシキ</t>
    </rPh>
    <rPh sb="2" eb="4">
      <t>カイシャ</t>
    </rPh>
    <phoneticPr fontId="3"/>
  </si>
  <si>
    <t>S・ライン</t>
    <phoneticPr fontId="3"/>
  </si>
  <si>
    <t>地域サービスセンターSAN Net</t>
    <rPh sb="0" eb="2">
      <t>チイキ</t>
    </rPh>
    <phoneticPr fontId="3"/>
  </si>
  <si>
    <t>株式会社佛心</t>
    <rPh sb="0" eb="6">
      <t>カブシキガイシャブッシン</t>
    </rPh>
    <phoneticPr fontId="3"/>
  </si>
  <si>
    <t>就労継続支援B型事業所SUNFLOWER</t>
    <rPh sb="0" eb="6">
      <t>シュウロウケイゾクシエン</t>
    </rPh>
    <rPh sb="7" eb="8">
      <t>ガタ</t>
    </rPh>
    <rPh sb="8" eb="11">
      <t>ジギョウショ</t>
    </rPh>
    <phoneticPr fontId="3"/>
  </si>
  <si>
    <t>アイデンド十和田</t>
    <rPh sb="5" eb="8">
      <t>トワダ</t>
    </rPh>
    <phoneticPr fontId="3"/>
  </si>
  <si>
    <t>アイデンド株式会社</t>
    <rPh sb="5" eb="9">
      <t>カブシキガイシャ</t>
    </rPh>
    <phoneticPr fontId="3"/>
  </si>
  <si>
    <t>特定非営利活動法人あいゆう</t>
    <rPh sb="0" eb="9">
      <t>トクテイヒエイリカツドウホウジン</t>
    </rPh>
    <phoneticPr fontId="3"/>
  </si>
  <si>
    <t>就労継続支援センターあいゆう工房</t>
    <rPh sb="0" eb="6">
      <t>シュウロウケイゾクシエン</t>
    </rPh>
    <rPh sb="14" eb="16">
      <t>コウボウ</t>
    </rPh>
    <phoneticPr fontId="3"/>
  </si>
  <si>
    <t>合同会社ふれ愛プラザあおば</t>
    <rPh sb="0" eb="4">
      <t>ゴウドウカイシャ</t>
    </rPh>
    <rPh sb="6" eb="7">
      <t>アイ</t>
    </rPh>
    <phoneticPr fontId="3"/>
  </si>
  <si>
    <t>就労継続支援B型事業所あおば</t>
    <rPh sb="0" eb="6">
      <t>シュウロウケイゾクシエン</t>
    </rPh>
    <rPh sb="7" eb="11">
      <t>ガタジギョウショ</t>
    </rPh>
    <phoneticPr fontId="3"/>
  </si>
  <si>
    <t>有限会社サンライズ</t>
    <rPh sb="0" eb="4">
      <t>ユウゲンガイシャ</t>
    </rPh>
    <phoneticPr fontId="3"/>
  </si>
  <si>
    <t>トライアルセンターあさひ</t>
    <phoneticPr fontId="3"/>
  </si>
  <si>
    <t>社会福祉法人海陽会</t>
    <rPh sb="0" eb="2">
      <t>シャカイ</t>
    </rPh>
    <rPh sb="2" eb="4">
      <t>フクシ</t>
    </rPh>
    <rPh sb="4" eb="6">
      <t>ホウジン</t>
    </rPh>
    <rPh sb="6" eb="7">
      <t>カイ</t>
    </rPh>
    <rPh sb="7" eb="8">
      <t>ヨウ</t>
    </rPh>
    <rPh sb="8" eb="9">
      <t>カイ</t>
    </rPh>
    <phoneticPr fontId="3"/>
  </si>
  <si>
    <t>特定非営利活動法人ふれ愛プラザあおば</t>
    <rPh sb="0" eb="9">
      <t>トクテイヒエイリカツドウホウジン</t>
    </rPh>
    <rPh sb="11" eb="12">
      <t>アイ</t>
    </rPh>
    <phoneticPr fontId="3"/>
  </si>
  <si>
    <t>あっとワーク</t>
  </si>
  <si>
    <t>株式会社　アドバンス</t>
    <rPh sb="0" eb="4">
      <t>カブシキガイシャ</t>
    </rPh>
    <phoneticPr fontId="3"/>
  </si>
  <si>
    <t>就労支援事業所アバンセ</t>
    <rPh sb="0" eb="7">
      <t>シュウロウシエンジギョウショ</t>
    </rPh>
    <phoneticPr fontId="3"/>
  </si>
  <si>
    <t>株式会社LUCIOLA</t>
    <rPh sb="0" eb="4">
      <t>カブシキガイシャ</t>
    </rPh>
    <phoneticPr fontId="3"/>
  </si>
  <si>
    <t>アリスソリューション八戸</t>
    <rPh sb="10" eb="12">
      <t>ハチノヘ</t>
    </rPh>
    <phoneticPr fontId="3"/>
  </si>
  <si>
    <t>ありすブレッドスタジオ</t>
    <phoneticPr fontId="3"/>
  </si>
  <si>
    <t>一般社団法人つかさ会</t>
    <rPh sb="0" eb="6">
      <t>イッパンシャダンホウジン</t>
    </rPh>
    <rPh sb="9" eb="10">
      <t>カイ</t>
    </rPh>
    <phoneticPr fontId="3"/>
  </si>
  <si>
    <t>アルバ</t>
    <phoneticPr fontId="3"/>
  </si>
  <si>
    <t>合同会社ゆめぷらす</t>
    <rPh sb="0" eb="4">
      <t>ゴウドウカイシャ</t>
    </rPh>
    <phoneticPr fontId="3"/>
  </si>
  <si>
    <t>就労継続支援Ｂ型事業所あるふぁ</t>
    <rPh sb="0" eb="6">
      <t>シュウロウケイゾクシエン</t>
    </rPh>
    <rPh sb="7" eb="8">
      <t>ガタ</t>
    </rPh>
    <rPh sb="8" eb="11">
      <t>ジギョウショ</t>
    </rPh>
    <phoneticPr fontId="3"/>
  </si>
  <si>
    <t>合同会社ゆめぷらす</t>
    <rPh sb="0" eb="2">
      <t>ゴウドウ</t>
    </rPh>
    <rPh sb="2" eb="4">
      <t>カイシャ</t>
    </rPh>
    <phoneticPr fontId="3"/>
  </si>
  <si>
    <t>就労継続支援Ｂ型事業所あるふぁＮＥＸＴ</t>
    <rPh sb="0" eb="2">
      <t>シュウロウ</t>
    </rPh>
    <rPh sb="2" eb="4">
      <t>ケイゾク</t>
    </rPh>
    <rPh sb="4" eb="6">
      <t>シエン</t>
    </rPh>
    <rPh sb="7" eb="8">
      <t>ガタ</t>
    </rPh>
    <rPh sb="8" eb="11">
      <t>ジギョウショ</t>
    </rPh>
    <phoneticPr fontId="3"/>
  </si>
  <si>
    <t>青森県</t>
  </si>
  <si>
    <t>株式会社はちのへ東奥朝日ソリューション</t>
  </si>
  <si>
    <t>特定非営利活動法人陽だまりの彩苑</t>
    <rPh sb="0" eb="9">
      <t>トクテイヒエイリカツドウホウジン</t>
    </rPh>
    <rPh sb="9" eb="10">
      <t>ヒ</t>
    </rPh>
    <rPh sb="14" eb="16">
      <t>サイエン</t>
    </rPh>
    <phoneticPr fontId="3"/>
  </si>
  <si>
    <t>いろどり</t>
    <phoneticPr fontId="3"/>
  </si>
  <si>
    <t>指定障害福祉サービス事業所青森うとうの園</t>
    <rPh sb="0" eb="6">
      <t>シテイショウガイフクシ</t>
    </rPh>
    <rPh sb="10" eb="13">
      <t>ジギョウショ</t>
    </rPh>
    <rPh sb="13" eb="15">
      <t>アオモリ</t>
    </rPh>
    <rPh sb="19" eb="20">
      <t>ソノ</t>
    </rPh>
    <phoneticPr fontId="3"/>
  </si>
  <si>
    <t>社会福祉法人平舘福祉会</t>
    <rPh sb="0" eb="6">
      <t>シャカイフクシホウジン</t>
    </rPh>
    <rPh sb="6" eb="11">
      <t>タイラダテフクシカイ</t>
    </rPh>
    <phoneticPr fontId="3"/>
  </si>
  <si>
    <t>エコル</t>
    <phoneticPr fontId="3"/>
  </si>
  <si>
    <t>特定非営利活動法人法人ドリーム</t>
  </si>
  <si>
    <t>エスペランサ</t>
  </si>
  <si>
    <t>株式会社エヌソリューション</t>
  </si>
  <si>
    <t>就労継続支援B型事業所　エフォート</t>
    <rPh sb="0" eb="6">
      <t>シュウロウケイゾクシエン</t>
    </rPh>
    <rPh sb="7" eb="8">
      <t>カタ</t>
    </rPh>
    <rPh sb="8" eb="11">
      <t>ジギョウショ</t>
    </rPh>
    <phoneticPr fontId="3"/>
  </si>
  <si>
    <t>株式会社エフリング</t>
    <rPh sb="0" eb="4">
      <t>カブシキガイシャ</t>
    </rPh>
    <phoneticPr fontId="3"/>
  </si>
  <si>
    <t>株式会社エフリング弘前事業所</t>
    <rPh sb="0" eb="4">
      <t>カブシキガイシャ</t>
    </rPh>
    <rPh sb="9" eb="14">
      <t>ヒロサキジギョウショ</t>
    </rPh>
    <phoneticPr fontId="3"/>
  </si>
  <si>
    <t>エンジェルハウス</t>
    <phoneticPr fontId="3"/>
  </si>
  <si>
    <t>特定非営利活動法人ドリーム</t>
    <rPh sb="0" eb="5">
      <t>トクテイヒエイリ</t>
    </rPh>
    <rPh sb="5" eb="9">
      <t>カツドウホウジン</t>
    </rPh>
    <phoneticPr fontId="3"/>
  </si>
  <si>
    <t>カシオペア</t>
    <phoneticPr fontId="3"/>
  </si>
  <si>
    <t>らいふしふと合同会社</t>
    <rPh sb="6" eb="10">
      <t>ゴウドウカイシャ</t>
    </rPh>
    <phoneticPr fontId="3"/>
  </si>
  <si>
    <t>就労継続支援A型きらめき</t>
    <rPh sb="0" eb="6">
      <t>シュウロウケイゾクシエン</t>
    </rPh>
    <rPh sb="7" eb="8">
      <t>ガタ</t>
    </rPh>
    <phoneticPr fontId="3"/>
  </si>
  <si>
    <t>株式会社きりん</t>
    <rPh sb="0" eb="4">
      <t>カブシキガイシャ</t>
    </rPh>
    <phoneticPr fontId="3"/>
  </si>
  <si>
    <t>きりんの里</t>
    <rPh sb="4" eb="5">
      <t>サト</t>
    </rPh>
    <phoneticPr fontId="3"/>
  </si>
  <si>
    <t>くいーるジョナサン</t>
    <phoneticPr fontId="3"/>
  </si>
  <si>
    <t>くいーる作業所</t>
    <rPh sb="4" eb="7">
      <t>サギョウショ</t>
    </rPh>
    <phoneticPr fontId="3"/>
  </si>
  <si>
    <t>グッジョブ妙光園</t>
    <rPh sb="5" eb="8">
      <t>ミョウコウエン</t>
    </rPh>
    <phoneticPr fontId="3"/>
  </si>
  <si>
    <t>クリサンサマムコーポレーション株式会社</t>
    <rPh sb="15" eb="19">
      <t>カブシキカイシャ</t>
    </rPh>
    <phoneticPr fontId="3"/>
  </si>
  <si>
    <t>クリサンサマム</t>
    <phoneticPr fontId="3"/>
  </si>
  <si>
    <t>特定非営利活動法人くるみの里</t>
    <rPh sb="0" eb="9">
      <t>トクテイヒエイリカツドウホウジン</t>
    </rPh>
    <rPh sb="13" eb="14">
      <t>サト</t>
    </rPh>
    <phoneticPr fontId="3"/>
  </si>
  <si>
    <t>障害者サポートセンターくるみの里</t>
    <rPh sb="0" eb="3">
      <t>ショウガイシャ</t>
    </rPh>
    <rPh sb="15" eb="16">
      <t>サト</t>
    </rPh>
    <phoneticPr fontId="3"/>
  </si>
  <si>
    <t>クローバーズ・ピア八戸南</t>
    <rPh sb="9" eb="11">
      <t>ハチノヘ</t>
    </rPh>
    <rPh sb="11" eb="12">
      <t>ミナミ</t>
    </rPh>
    <phoneticPr fontId="3"/>
  </si>
  <si>
    <t>ここロード</t>
    <phoneticPr fontId="3"/>
  </si>
  <si>
    <t>社会福祉法人桐紫会</t>
    <rPh sb="0" eb="9">
      <t>シャカイフクシホウジントウシカイ</t>
    </rPh>
    <phoneticPr fontId="3"/>
  </si>
  <si>
    <t>こぶしの家</t>
    <rPh sb="4" eb="5">
      <t>イエ</t>
    </rPh>
    <phoneticPr fontId="3"/>
  </si>
  <si>
    <t>就労継続支援B型事業所サクラ</t>
    <rPh sb="0" eb="4">
      <t>シュウロウケイゾク</t>
    </rPh>
    <rPh sb="4" eb="6">
      <t>シエン</t>
    </rPh>
    <rPh sb="7" eb="8">
      <t>ガタ</t>
    </rPh>
    <rPh sb="8" eb="11">
      <t>ジギョウショ</t>
    </rPh>
    <phoneticPr fontId="3"/>
  </si>
  <si>
    <t>株式会社笑桜会</t>
    <rPh sb="0" eb="7">
      <t>カブシキガイシャワライサクラカイ</t>
    </rPh>
    <phoneticPr fontId="3"/>
  </si>
  <si>
    <t>株式会社さくらの杜</t>
    <rPh sb="0" eb="4">
      <t>カブシキガイシャ</t>
    </rPh>
    <rPh sb="8" eb="9">
      <t>モリ</t>
    </rPh>
    <phoneticPr fontId="3"/>
  </si>
  <si>
    <t>さくらの杜</t>
    <rPh sb="4" eb="5">
      <t>モリ</t>
    </rPh>
    <phoneticPr fontId="3"/>
  </si>
  <si>
    <t>サポートセンター虹</t>
    <rPh sb="8" eb="9">
      <t>ニジ</t>
    </rPh>
    <phoneticPr fontId="3"/>
  </si>
  <si>
    <t>サポートセンターあさひ</t>
    <phoneticPr fontId="3"/>
  </si>
  <si>
    <t>サポートセンターさくら</t>
    <phoneticPr fontId="3"/>
  </si>
  <si>
    <t>社会福祉法人サポートセンター虹</t>
    <rPh sb="0" eb="4">
      <t>シャカイフクシ</t>
    </rPh>
    <rPh sb="4" eb="6">
      <t>ホウジン</t>
    </rPh>
    <rPh sb="14" eb="15">
      <t>ニジ</t>
    </rPh>
    <phoneticPr fontId="3"/>
  </si>
  <si>
    <t>サポートセンターみらい</t>
    <phoneticPr fontId="3"/>
  </si>
  <si>
    <t>合同会社サン・ネット</t>
    <rPh sb="0" eb="4">
      <t>ゴウドウカイシャ</t>
    </rPh>
    <phoneticPr fontId="3"/>
  </si>
  <si>
    <t>サン・ネット</t>
    <phoneticPr fontId="3"/>
  </si>
  <si>
    <t>社会福祉法人弘前豊徳会</t>
    <rPh sb="0" eb="11">
      <t>シャカイフクシホウジンヒロサキホウトクカイ</t>
    </rPh>
    <phoneticPr fontId="3"/>
  </si>
  <si>
    <t>就労継続支援A型サンタハウス弘前</t>
    <rPh sb="0" eb="6">
      <t>シュウロウケイゾクシエン</t>
    </rPh>
    <phoneticPr fontId="3"/>
  </si>
  <si>
    <t>シャーローム</t>
    <phoneticPr fontId="3"/>
  </si>
  <si>
    <t>ジョイフルパークユートピア</t>
    <phoneticPr fontId="3"/>
  </si>
  <si>
    <t>特定非営利活動法人ドリーム</t>
    <rPh sb="0" eb="9">
      <t>トクテイヒエイリカツドウホウジン</t>
    </rPh>
    <phoneticPr fontId="3"/>
  </si>
  <si>
    <t>シリウス</t>
    <phoneticPr fontId="3"/>
  </si>
  <si>
    <t>特定非営利活動法人ピアネット</t>
    <rPh sb="0" eb="2">
      <t>トクテイ</t>
    </rPh>
    <rPh sb="2" eb="9">
      <t>ヒエイリカツドウホウジン</t>
    </rPh>
    <phoneticPr fontId="3"/>
  </si>
  <si>
    <t>スタジオとまと</t>
    <phoneticPr fontId="3"/>
  </si>
  <si>
    <t>○</t>
    <phoneticPr fontId="3"/>
  </si>
  <si>
    <t>特定非営利活動法人どんぐりの家</t>
    <rPh sb="0" eb="15">
      <t>ド</t>
    </rPh>
    <phoneticPr fontId="3"/>
  </si>
  <si>
    <t>株式会社しあわせ農園</t>
  </si>
  <si>
    <t>ステップしあわせ</t>
  </si>
  <si>
    <t>社会福祉法人黒石市社会福祉協議会</t>
    <rPh sb="0" eb="6">
      <t>シャカイフクシホウジン</t>
    </rPh>
    <rPh sb="6" eb="16">
      <t>クロイシシシャカイフクシキョウギカイ</t>
    </rPh>
    <phoneticPr fontId="3"/>
  </si>
  <si>
    <t>就労継続支援Ｂ型事業所せせらぎの園</t>
    <phoneticPr fontId="3"/>
  </si>
  <si>
    <t>セルプステーション青森</t>
    <rPh sb="9" eb="11">
      <t>アオモリ</t>
    </rPh>
    <phoneticPr fontId="3"/>
  </si>
  <si>
    <t>特定非営利活動法人つがるしあわせ工房</t>
  </si>
  <si>
    <t>トータルサポート・ソレイユ</t>
    <phoneticPr fontId="3"/>
  </si>
  <si>
    <t>特定非営利活動法人ドリーム工房</t>
    <rPh sb="0" eb="2">
      <t>トクテイ</t>
    </rPh>
    <rPh sb="2" eb="5">
      <t>ヒエイリ</t>
    </rPh>
    <rPh sb="5" eb="9">
      <t>カツドウホウジン</t>
    </rPh>
    <rPh sb="13" eb="15">
      <t>コウボウ</t>
    </rPh>
    <phoneticPr fontId="3"/>
  </si>
  <si>
    <t>特定非営利活動法人リンク・障害者の生活と就労を支援するネットワーク</t>
    <rPh sb="0" eb="2">
      <t>トクテイ</t>
    </rPh>
    <rPh sb="2" eb="5">
      <t>ヒエイリ</t>
    </rPh>
    <rPh sb="5" eb="7">
      <t>カツドウ</t>
    </rPh>
    <rPh sb="7" eb="9">
      <t>ホウジン</t>
    </rPh>
    <rPh sb="13" eb="16">
      <t>ショウガイシャ</t>
    </rPh>
    <rPh sb="17" eb="19">
      <t>セイカツ</t>
    </rPh>
    <rPh sb="20" eb="22">
      <t>シュウロウ</t>
    </rPh>
    <rPh sb="23" eb="25">
      <t>シエン</t>
    </rPh>
    <phoneticPr fontId="3"/>
  </si>
  <si>
    <t>未来工房合同会社</t>
    <rPh sb="0" eb="4">
      <t>ミライコウボウ</t>
    </rPh>
    <rPh sb="4" eb="8">
      <t>ゴウドウガイシャ</t>
    </rPh>
    <phoneticPr fontId="3"/>
  </si>
  <si>
    <t>就労継続支援B型事業所なないろ</t>
    <rPh sb="0" eb="6">
      <t>シュウロウケイゾクシエン</t>
    </rPh>
    <rPh sb="7" eb="11">
      <t>ガタジギョウショ</t>
    </rPh>
    <phoneticPr fontId="3"/>
  </si>
  <si>
    <t>株式会社エール</t>
    <rPh sb="0" eb="4">
      <t>カブシキガイシャ</t>
    </rPh>
    <phoneticPr fontId="3"/>
  </si>
  <si>
    <t>にじのいろ</t>
    <phoneticPr fontId="3"/>
  </si>
  <si>
    <t>ニューフォレスト株式会社</t>
    <rPh sb="8" eb="10">
      <t>カブシキ</t>
    </rPh>
    <rPh sb="10" eb="12">
      <t>カイシャ</t>
    </rPh>
    <phoneticPr fontId="3"/>
  </si>
  <si>
    <t>ネクサス</t>
  </si>
  <si>
    <t>ハートスポット事業所</t>
    <rPh sb="7" eb="10">
      <t>ジギョウショ</t>
    </rPh>
    <phoneticPr fontId="3"/>
  </si>
  <si>
    <t>社会福祉法人桜木会</t>
    <rPh sb="0" eb="6">
      <t>シャカイフクシホウジン</t>
    </rPh>
    <rPh sb="6" eb="9">
      <t>サクラギカイ</t>
    </rPh>
    <phoneticPr fontId="3"/>
  </si>
  <si>
    <t>障害福祉施設ハートランドさくら</t>
    <rPh sb="0" eb="6">
      <t>ショウガイフクシシセツ</t>
    </rPh>
    <phoneticPr fontId="3"/>
  </si>
  <si>
    <t>特定非営利活動法人おおぞら</t>
    <rPh sb="0" eb="9">
      <t>トクテイヒエイリカツドウホウジン</t>
    </rPh>
    <phoneticPr fontId="3"/>
  </si>
  <si>
    <t>ハーモニー作業所</t>
    <rPh sb="5" eb="8">
      <t>サギョウショ</t>
    </rPh>
    <phoneticPr fontId="3"/>
  </si>
  <si>
    <t>就労サポートセンターはくちょう</t>
    <rPh sb="0" eb="2">
      <t>シュウロウ</t>
    </rPh>
    <phoneticPr fontId="3"/>
  </si>
  <si>
    <t>社会福祉法人あーるど</t>
    <rPh sb="0" eb="6">
      <t>シャカ</t>
    </rPh>
    <phoneticPr fontId="3"/>
  </si>
  <si>
    <t>はたらびーた</t>
    <phoneticPr fontId="3"/>
  </si>
  <si>
    <t>株式会社はちのへ東奥朝日ソリューション</t>
    <phoneticPr fontId="3"/>
  </si>
  <si>
    <t>株式会社ハニービー</t>
    <phoneticPr fontId="3"/>
  </si>
  <si>
    <t>self-A・ハニービー八戸</t>
    <phoneticPr fontId="3"/>
  </si>
  <si>
    <t>社会福祉法人弘前久栄会</t>
    <rPh sb="0" eb="11">
      <t>シャカイフクシホウジンヒロサキキュウエイカイ</t>
    </rPh>
    <phoneticPr fontId="3"/>
  </si>
  <si>
    <t>就労継続支援Ａ型事業所みのり</t>
    <rPh sb="0" eb="6">
      <t>シュウロウケイゾクシエン</t>
    </rPh>
    <rPh sb="7" eb="11">
      <t>ガタジギョウショ</t>
    </rPh>
    <phoneticPr fontId="3"/>
  </si>
  <si>
    <t>就労継続支援Ｂ型事業所ひかり</t>
    <rPh sb="0" eb="6">
      <t>シュウロウケイゾクシエン</t>
    </rPh>
    <rPh sb="7" eb="11">
      <t>ガタジギョウショ</t>
    </rPh>
    <phoneticPr fontId="3"/>
  </si>
  <si>
    <t>特定非営利活動法人ビルシャナ</t>
    <rPh sb="0" eb="2">
      <t>トクテイ</t>
    </rPh>
    <rPh sb="2" eb="5">
      <t>ヒエイリ</t>
    </rPh>
    <rPh sb="5" eb="7">
      <t>カツドウ</t>
    </rPh>
    <rPh sb="7" eb="9">
      <t>ホウジン</t>
    </rPh>
    <phoneticPr fontId="3"/>
  </si>
  <si>
    <t>ビルシャナ</t>
    <phoneticPr fontId="3"/>
  </si>
  <si>
    <t>ふ～どスタジオ八晃園</t>
    <rPh sb="7" eb="10">
      <t>ハッコウエン</t>
    </rPh>
    <phoneticPr fontId="3"/>
  </si>
  <si>
    <t>特定非営利活動法人ふうあの会</t>
    <rPh sb="0" eb="9">
      <t>トクテイヒエイリカツドウホウジン</t>
    </rPh>
    <rPh sb="13" eb="14">
      <t>カイ</t>
    </rPh>
    <phoneticPr fontId="3"/>
  </si>
  <si>
    <t>ふうあの家</t>
    <rPh sb="4" eb="5">
      <t>イエ</t>
    </rPh>
    <phoneticPr fontId="3"/>
  </si>
  <si>
    <t>株式会社セブール</t>
    <rPh sb="0" eb="2">
      <t>カブシキ</t>
    </rPh>
    <rPh sb="2" eb="4">
      <t>カイシャ</t>
    </rPh>
    <phoneticPr fontId="3"/>
  </si>
  <si>
    <t>就労継続支援B型事業所フォロー</t>
    <rPh sb="0" eb="2">
      <t>シュウロウ</t>
    </rPh>
    <rPh sb="2" eb="4">
      <t>ケイゾク</t>
    </rPh>
    <rPh sb="4" eb="6">
      <t>シエン</t>
    </rPh>
    <rPh sb="7" eb="8">
      <t>ガタ</t>
    </rPh>
    <rPh sb="8" eb="11">
      <t>ジギョウショ</t>
    </rPh>
    <phoneticPr fontId="3"/>
  </si>
  <si>
    <t>特定非営利活動法人ほほえみの会</t>
  </si>
  <si>
    <t>就労継続支援B型事業所プラス</t>
  </si>
  <si>
    <t>沖和合同会社</t>
    <rPh sb="0" eb="6">
      <t>オキカズゴウドウガイシャ</t>
    </rPh>
    <phoneticPr fontId="3"/>
  </si>
  <si>
    <t>ブレイブ</t>
    <phoneticPr fontId="3"/>
  </si>
  <si>
    <t>特定非営利活動法人三本の木</t>
    <rPh sb="0" eb="11">
      <t>トクテイヒエイリカツドウホウジンサンボン</t>
    </rPh>
    <rPh sb="12" eb="13">
      <t>キ</t>
    </rPh>
    <phoneticPr fontId="3"/>
  </si>
  <si>
    <t>ふわっち・おくの</t>
    <phoneticPr fontId="3"/>
  </si>
  <si>
    <t>社会医療法人松平病院</t>
    <rPh sb="0" eb="6">
      <t>シャカイイリョウホウジン</t>
    </rPh>
    <rPh sb="6" eb="10">
      <t>マツダイラビョウイン</t>
    </rPh>
    <phoneticPr fontId="3"/>
  </si>
  <si>
    <t>社会福祉法人養正会</t>
    <phoneticPr fontId="3"/>
  </si>
  <si>
    <t>ホープフルのぎく園</t>
    <phoneticPr fontId="3"/>
  </si>
  <si>
    <t>特定非営利活動法人みどり野</t>
    <rPh sb="0" eb="9">
      <t>トクテイヒエイリカツドウホウジン</t>
    </rPh>
    <rPh sb="12" eb="13">
      <t>ノ</t>
    </rPh>
    <phoneticPr fontId="3"/>
  </si>
  <si>
    <t>障害福祉サービス事業所みどりの園</t>
    <rPh sb="0" eb="4">
      <t>ショウガイフクシ</t>
    </rPh>
    <rPh sb="8" eb="11">
      <t>ジギョウショ</t>
    </rPh>
    <rPh sb="15" eb="16">
      <t>エン</t>
    </rPh>
    <phoneticPr fontId="3"/>
  </si>
  <si>
    <t>みなくる</t>
    <phoneticPr fontId="3"/>
  </si>
  <si>
    <t>フレンドリーホーム公立もくもっく</t>
    <rPh sb="9" eb="11">
      <t>コウリツ</t>
    </rPh>
    <phoneticPr fontId="3"/>
  </si>
  <si>
    <t>やましろ作業所</t>
    <rPh sb="4" eb="7">
      <t>サギョウショ</t>
    </rPh>
    <phoneticPr fontId="3"/>
  </si>
  <si>
    <t>社会福祉法人サポートセンター虹</t>
    <rPh sb="0" eb="2">
      <t>シャカイ</t>
    </rPh>
    <rPh sb="2" eb="4">
      <t>フクシ</t>
    </rPh>
    <rPh sb="4" eb="6">
      <t>ホウジン</t>
    </rPh>
    <rPh sb="14" eb="15">
      <t>ニジ</t>
    </rPh>
    <phoneticPr fontId="3"/>
  </si>
  <si>
    <t>やまばと寮</t>
    <rPh sb="4" eb="5">
      <t>リョウ</t>
    </rPh>
    <phoneticPr fontId="3"/>
  </si>
  <si>
    <t>社会福祉法人希望</t>
    <rPh sb="0" eb="6">
      <t>シャカイフクシホウジン</t>
    </rPh>
    <rPh sb="6" eb="8">
      <t>キボウ</t>
    </rPh>
    <phoneticPr fontId="3"/>
  </si>
  <si>
    <t>ライブリー妙光園</t>
    <rPh sb="5" eb="8">
      <t>ミョウコウエン</t>
    </rPh>
    <phoneticPr fontId="3"/>
  </si>
  <si>
    <t>株式会社ライブワークス</t>
    <rPh sb="0" eb="4">
      <t>カブシキガイシャ</t>
    </rPh>
    <phoneticPr fontId="3"/>
  </si>
  <si>
    <t>ライブワークス</t>
    <phoneticPr fontId="3"/>
  </si>
  <si>
    <t>ラボーロ</t>
    <phoneticPr fontId="3"/>
  </si>
  <si>
    <t>リヴェールユートピア</t>
    <phoneticPr fontId="3"/>
  </si>
  <si>
    <t>株式会社ヴァーベナ</t>
    <rPh sb="0" eb="4">
      <t>カブシキガイシャ</t>
    </rPh>
    <phoneticPr fontId="3"/>
  </si>
  <si>
    <t>就労支援事業所リトルｂｙリトル</t>
    <rPh sb="0" eb="4">
      <t>シュウロウシエン</t>
    </rPh>
    <rPh sb="4" eb="7">
      <t>ジギョウショ</t>
    </rPh>
    <phoneticPr fontId="3"/>
  </si>
  <si>
    <t>特定非営利活動法人農楽郷ここ・カラダ</t>
    <rPh sb="0" eb="12">
      <t>トクテイヒエイリカツドウホウジンノウガッコウ</t>
    </rPh>
    <phoneticPr fontId="3"/>
  </si>
  <si>
    <t>わ</t>
    <phoneticPr fontId="3"/>
  </si>
  <si>
    <t>社会福祉法人万陽会</t>
    <rPh sb="0" eb="9">
      <t>シャカイフクシホウジンマンヨウカイ</t>
    </rPh>
    <phoneticPr fontId="3"/>
  </si>
  <si>
    <t>ワークいずみ</t>
    <phoneticPr fontId="3"/>
  </si>
  <si>
    <t>ワークショップ大鰐</t>
    <rPh sb="7" eb="9">
      <t>オオワニ</t>
    </rPh>
    <phoneticPr fontId="3"/>
  </si>
  <si>
    <t>株式会社ワークステーション</t>
    <rPh sb="0" eb="4">
      <t>カブシキカイシャ</t>
    </rPh>
    <phoneticPr fontId="3"/>
  </si>
  <si>
    <t>ワークステーション</t>
    <phoneticPr fontId="3"/>
  </si>
  <si>
    <t>合同会社ワークスくろいし</t>
    <rPh sb="0" eb="4">
      <t>ゴウドウカイシャ</t>
    </rPh>
    <phoneticPr fontId="3"/>
  </si>
  <si>
    <t>ワークセンターつばき</t>
    <phoneticPr fontId="3"/>
  </si>
  <si>
    <t>ワークセンターのれそれ</t>
    <phoneticPr fontId="3"/>
  </si>
  <si>
    <t>就労継続支援Ｂ型事業所ワークハウスサポート</t>
    <rPh sb="0" eb="6">
      <t>シュウロウケイゾクシエン</t>
    </rPh>
    <rPh sb="7" eb="8">
      <t>ガタ</t>
    </rPh>
    <rPh sb="8" eb="11">
      <t>ジギョウショ</t>
    </rPh>
    <phoneticPr fontId="3"/>
  </si>
  <si>
    <t>社会福祉法人三沢市社会福祉協議会</t>
    <rPh sb="0" eb="2">
      <t>シャカイ</t>
    </rPh>
    <rPh sb="2" eb="4">
      <t>フクシ</t>
    </rPh>
    <rPh sb="4" eb="6">
      <t>ホウジン</t>
    </rPh>
    <rPh sb="6" eb="9">
      <t>ミサワシ</t>
    </rPh>
    <rPh sb="9" eb="16">
      <t>シャカイフクシキョウギカイ</t>
    </rPh>
    <phoneticPr fontId="3"/>
  </si>
  <si>
    <t>就労継続支援B型事業所ワークランドつばさ</t>
    <rPh sb="0" eb="6">
      <t>シュウロウケイゾクシエン</t>
    </rPh>
    <rPh sb="7" eb="11">
      <t>ガタジギョウショ</t>
    </rPh>
    <phoneticPr fontId="3"/>
  </si>
  <si>
    <t>社会福祉法人茜育友会</t>
    <rPh sb="0" eb="6">
      <t>シャカイフクシホウジン</t>
    </rPh>
    <rPh sb="6" eb="7">
      <t>アカネ</t>
    </rPh>
    <rPh sb="7" eb="10">
      <t>イクユウカイ</t>
    </rPh>
    <phoneticPr fontId="3"/>
  </si>
  <si>
    <t>ワークランド茜</t>
    <rPh sb="6" eb="7">
      <t>アカネ</t>
    </rPh>
    <phoneticPr fontId="3"/>
  </si>
  <si>
    <t>株式会社ワースバンク</t>
    <rPh sb="0" eb="4">
      <t>カブシキガイシャ</t>
    </rPh>
    <phoneticPr fontId="3"/>
  </si>
  <si>
    <t>ルミック</t>
    <phoneticPr fontId="3"/>
  </si>
  <si>
    <t>ルピア</t>
    <phoneticPr fontId="3"/>
  </si>
  <si>
    <t>株式会社Ｏｎｅ－Ｓｅｌｆ</t>
    <rPh sb="0" eb="4">
      <t>カブシキガイシャ</t>
    </rPh>
    <phoneticPr fontId="3"/>
  </si>
  <si>
    <t>障害者就労継続支援（B型）事業所「希望」</t>
    <rPh sb="0" eb="3">
      <t>ショウガイシャ</t>
    </rPh>
    <rPh sb="3" eb="5">
      <t>シュウロウ</t>
    </rPh>
    <rPh sb="5" eb="9">
      <t>ケイゾクシエン</t>
    </rPh>
    <rPh sb="11" eb="12">
      <t>ガタ</t>
    </rPh>
    <rPh sb="13" eb="16">
      <t>ジギョウショ</t>
    </rPh>
    <rPh sb="17" eb="19">
      <t>キボウ</t>
    </rPh>
    <phoneticPr fontId="3"/>
  </si>
  <si>
    <t>障害者就労継続支援（B型）事業所「希望」蓬田</t>
    <rPh sb="0" eb="3">
      <t>ショウガイシャ</t>
    </rPh>
    <rPh sb="3" eb="5">
      <t>シュウロウ</t>
    </rPh>
    <rPh sb="5" eb="9">
      <t>ケイゾクシエン</t>
    </rPh>
    <rPh sb="11" eb="12">
      <t>ガタ</t>
    </rPh>
    <rPh sb="13" eb="16">
      <t>ジギョウショ</t>
    </rPh>
    <rPh sb="17" eb="19">
      <t>キボウ</t>
    </rPh>
    <rPh sb="20" eb="22">
      <t>ヨモギタ</t>
    </rPh>
    <phoneticPr fontId="3"/>
  </si>
  <si>
    <t>株式会社駒のまほろば</t>
    <rPh sb="0" eb="5">
      <t>カブシキカイシャコマ</t>
    </rPh>
    <phoneticPr fontId="3"/>
  </si>
  <si>
    <t>社会福祉法人みちのく福祉会</t>
    <rPh sb="0" eb="2">
      <t>シャカイ</t>
    </rPh>
    <rPh sb="2" eb="4">
      <t>フクシ</t>
    </rPh>
    <rPh sb="4" eb="6">
      <t>ホウジン</t>
    </rPh>
    <rPh sb="10" eb="12">
      <t>フクシ</t>
    </rPh>
    <rPh sb="12" eb="13">
      <t>カイ</t>
    </rPh>
    <phoneticPr fontId="3"/>
  </si>
  <si>
    <t>社会福祉法人誠友会</t>
    <rPh sb="0" eb="9">
      <t>シャカイフクシホウジンセイユウカイ</t>
    </rPh>
    <phoneticPr fontId="3"/>
  </si>
  <si>
    <t>工房あぐりの里</t>
    <rPh sb="0" eb="2">
      <t>コウボウ</t>
    </rPh>
    <rPh sb="6" eb="7">
      <t>サト</t>
    </rPh>
    <phoneticPr fontId="3"/>
  </si>
  <si>
    <t>就労継続支援B型工房あぐりの里</t>
    <rPh sb="0" eb="6">
      <t>シュウロウケイゾクシエン</t>
    </rPh>
    <rPh sb="7" eb="8">
      <t>ガタ</t>
    </rPh>
    <rPh sb="8" eb="10">
      <t>コウボウ</t>
    </rPh>
    <rPh sb="14" eb="15">
      <t>サト</t>
    </rPh>
    <phoneticPr fontId="3"/>
  </si>
  <si>
    <t>社会医療法人松平病院</t>
    <rPh sb="0" eb="2">
      <t>シャカイ</t>
    </rPh>
    <rPh sb="2" eb="4">
      <t>イリョウ</t>
    </rPh>
    <rPh sb="4" eb="6">
      <t>ホウジン</t>
    </rPh>
    <rPh sb="6" eb="8">
      <t>マツダイラ</t>
    </rPh>
    <rPh sb="8" eb="10">
      <t>ビョウイン</t>
    </rPh>
    <phoneticPr fontId="3"/>
  </si>
  <si>
    <t>就労サポートセンターさつき</t>
    <rPh sb="0" eb="2">
      <t>シュウロウ</t>
    </rPh>
    <phoneticPr fontId="3"/>
  </si>
  <si>
    <t>社会福祉法人温和会</t>
    <rPh sb="0" eb="2">
      <t>シャカイ</t>
    </rPh>
    <rPh sb="2" eb="4">
      <t>フクシ</t>
    </rPh>
    <rPh sb="4" eb="6">
      <t>ホウジン</t>
    </rPh>
    <rPh sb="6" eb="8">
      <t>オンワ</t>
    </rPh>
    <rPh sb="8" eb="9">
      <t>カイ</t>
    </rPh>
    <phoneticPr fontId="3"/>
  </si>
  <si>
    <t>就労サポートセンターそら</t>
    <rPh sb="0" eb="2">
      <t>シュウロウ</t>
    </rPh>
    <phoneticPr fontId="3"/>
  </si>
  <si>
    <t>就労サポートひろさき</t>
    <rPh sb="0" eb="2">
      <t>シュウロウ</t>
    </rPh>
    <phoneticPr fontId="3"/>
  </si>
  <si>
    <t>社会福祉法人拓心会</t>
    <rPh sb="0" eb="2">
      <t>シャカイ</t>
    </rPh>
    <rPh sb="2" eb="4">
      <t>フクシ</t>
    </rPh>
    <rPh sb="4" eb="6">
      <t>ホウジン</t>
    </rPh>
    <rPh sb="6" eb="7">
      <t>タク</t>
    </rPh>
    <rPh sb="7" eb="8">
      <t>シン</t>
    </rPh>
    <rPh sb="8" eb="9">
      <t>カイ</t>
    </rPh>
    <phoneticPr fontId="3"/>
  </si>
  <si>
    <t>就労センターステップ１</t>
    <rPh sb="0" eb="2">
      <t>シュウロウ</t>
    </rPh>
    <phoneticPr fontId="3"/>
  </si>
  <si>
    <t>株式会社シュタインズ</t>
    <rPh sb="0" eb="4">
      <t>カブシキガイシャ</t>
    </rPh>
    <phoneticPr fontId="3"/>
  </si>
  <si>
    <t>障がい者ワークセンター大成</t>
    <rPh sb="0" eb="1">
      <t>ショウ</t>
    </rPh>
    <rPh sb="3" eb="4">
      <t>シャ</t>
    </rPh>
    <rPh sb="11" eb="13">
      <t>タイセイ</t>
    </rPh>
    <phoneticPr fontId="3"/>
  </si>
  <si>
    <t>障害者サービスセンターさくら</t>
    <rPh sb="0" eb="3">
      <t>ショウガイシャ</t>
    </rPh>
    <phoneticPr fontId="3"/>
  </si>
  <si>
    <t>障害福祉支援プラザ</t>
    <rPh sb="0" eb="2">
      <t>ショウガイ</t>
    </rPh>
    <rPh sb="2" eb="4">
      <t>フクシ</t>
    </rPh>
    <rPh sb="4" eb="6">
      <t>シエン</t>
    </rPh>
    <phoneticPr fontId="3"/>
  </si>
  <si>
    <t>障害福祉支援プラザ</t>
    <rPh sb="0" eb="6">
      <t>ショウガイフクシシエン</t>
    </rPh>
    <phoneticPr fontId="3"/>
  </si>
  <si>
    <t>特定非営利活動法人ユウアイ</t>
    <rPh sb="0" eb="9">
      <t>トクテイヒエイリカツドウホウジン</t>
    </rPh>
    <phoneticPr fontId="3"/>
  </si>
  <si>
    <t>一般社団法人ユニバーサルネット</t>
    <rPh sb="0" eb="6">
      <t>イッパンシャダンホウジン</t>
    </rPh>
    <phoneticPr fontId="3"/>
  </si>
  <si>
    <t>株式会社みよし農園</t>
    <rPh sb="0" eb="2">
      <t>カブシキ</t>
    </rPh>
    <rPh sb="2" eb="4">
      <t>カイシャ</t>
    </rPh>
    <rPh sb="7" eb="9">
      <t>ノウエン</t>
    </rPh>
    <phoneticPr fontId="3"/>
  </si>
  <si>
    <t>森の工房ふれ・あい</t>
    <rPh sb="0" eb="1">
      <t>モリ</t>
    </rPh>
    <rPh sb="2" eb="4">
      <t>コウボウ</t>
    </rPh>
    <phoneticPr fontId="3"/>
  </si>
  <si>
    <t>森の菜園・たっこ</t>
    <rPh sb="0" eb="1">
      <t>モリ</t>
    </rPh>
    <rPh sb="2" eb="4">
      <t>サイエン</t>
    </rPh>
    <phoneticPr fontId="3"/>
  </si>
  <si>
    <t>青森コロニーリハビリ</t>
    <rPh sb="0" eb="2">
      <t>アオモリ</t>
    </rPh>
    <phoneticPr fontId="3"/>
  </si>
  <si>
    <t>青森ワークキャンパス</t>
    <rPh sb="0" eb="2">
      <t>アオモリ</t>
    </rPh>
    <phoneticPr fontId="3"/>
  </si>
  <si>
    <t>株式会社想い工房</t>
    <rPh sb="0" eb="4">
      <t>カブシキカイシャ</t>
    </rPh>
    <rPh sb="4" eb="5">
      <t>オモ</t>
    </rPh>
    <rPh sb="6" eb="8">
      <t>コウボウ</t>
    </rPh>
    <phoneticPr fontId="3"/>
  </si>
  <si>
    <t>Omo..iぱれっと</t>
    <phoneticPr fontId="3"/>
  </si>
  <si>
    <t>株式会社太陽ファーム</t>
    <rPh sb="0" eb="4">
      <t>カブシキガイシャ</t>
    </rPh>
    <rPh sb="4" eb="6">
      <t>タイヨウ</t>
    </rPh>
    <phoneticPr fontId="3"/>
  </si>
  <si>
    <t>社会福祉法人シオン福祉会</t>
    <rPh sb="0" eb="2">
      <t>シャカイ</t>
    </rPh>
    <rPh sb="2" eb="4">
      <t>フクシ</t>
    </rPh>
    <rPh sb="4" eb="6">
      <t>ホウジン</t>
    </rPh>
    <rPh sb="9" eb="12">
      <t>フクシカイ</t>
    </rPh>
    <phoneticPr fontId="3"/>
  </si>
  <si>
    <t>待望園</t>
    <rPh sb="0" eb="3">
      <t>タイボウエン</t>
    </rPh>
    <phoneticPr fontId="3"/>
  </si>
  <si>
    <t>社会福祉法人のぞみ会</t>
    <rPh sb="0" eb="6">
      <t>シャカイフクシホウジン</t>
    </rPh>
    <rPh sb="9" eb="10">
      <t>カイ</t>
    </rPh>
    <phoneticPr fontId="3"/>
  </si>
  <si>
    <t>第二のぞみ園</t>
    <rPh sb="0" eb="2">
      <t>ダイニ</t>
    </rPh>
    <rPh sb="5" eb="6">
      <t>エン</t>
    </rPh>
    <phoneticPr fontId="3"/>
  </si>
  <si>
    <t>一般社団法人謙心会</t>
    <rPh sb="0" eb="6">
      <t>イッパンシャダンホウジン</t>
    </rPh>
    <rPh sb="6" eb="7">
      <t>ケン</t>
    </rPh>
    <rPh sb="7" eb="8">
      <t>シン</t>
    </rPh>
    <rPh sb="8" eb="9">
      <t>カイ</t>
    </rPh>
    <phoneticPr fontId="3"/>
  </si>
  <si>
    <t>社会福祉法人田面木会</t>
    <rPh sb="0" eb="10">
      <t>シャカイフクシホウジンタモノキカイ</t>
    </rPh>
    <phoneticPr fontId="3"/>
  </si>
  <si>
    <t>障害福祉サービス事業所田面木の家</t>
    <rPh sb="0" eb="4">
      <t>ショウガイフクシ</t>
    </rPh>
    <rPh sb="8" eb="11">
      <t>ジギョウショ</t>
    </rPh>
    <rPh sb="11" eb="14">
      <t>タモノキ</t>
    </rPh>
    <rPh sb="15" eb="16">
      <t>イエ</t>
    </rPh>
    <phoneticPr fontId="3"/>
  </si>
  <si>
    <t>社会福祉法人八甲田会</t>
    <rPh sb="0" eb="2">
      <t>シャカイ</t>
    </rPh>
    <rPh sb="2" eb="4">
      <t>フクシ</t>
    </rPh>
    <rPh sb="4" eb="6">
      <t>ホウジン</t>
    </rPh>
    <rPh sb="6" eb="10">
      <t>ハッコウダカイ</t>
    </rPh>
    <phoneticPr fontId="3"/>
  </si>
  <si>
    <t>社会福祉法人アルバ</t>
    <rPh sb="0" eb="4">
      <t>シャカイフクシ</t>
    </rPh>
    <rPh sb="4" eb="6">
      <t>ホウジン</t>
    </rPh>
    <phoneticPr fontId="3"/>
  </si>
  <si>
    <t>福祉ショップ西部</t>
    <rPh sb="0" eb="2">
      <t>フクシ</t>
    </rPh>
    <rPh sb="6" eb="8">
      <t>セイブ</t>
    </rPh>
    <phoneticPr fontId="3"/>
  </si>
  <si>
    <t>宝の杜</t>
    <rPh sb="0" eb="1">
      <t>タカラ</t>
    </rPh>
    <rPh sb="2" eb="3">
      <t>モリ</t>
    </rPh>
    <phoneticPr fontId="3"/>
  </si>
  <si>
    <t>夢の森</t>
    <rPh sb="0" eb="1">
      <t>ユメ</t>
    </rPh>
    <rPh sb="2" eb="3">
      <t>モリ</t>
    </rPh>
    <phoneticPr fontId="3"/>
  </si>
  <si>
    <t>特定非営利活動法人MUGEN</t>
    <rPh sb="0" eb="2">
      <t xml:space="preserve">トクテイヒエイイリ </t>
    </rPh>
    <rPh sb="2" eb="5">
      <t xml:space="preserve">ヒエイリ </t>
    </rPh>
    <rPh sb="5" eb="9">
      <t xml:space="preserve">カツドウホウジン </t>
    </rPh>
    <phoneticPr fontId="3"/>
  </si>
  <si>
    <t>就労継続支援B型事業所「夢現」</t>
    <rPh sb="0" eb="2">
      <t xml:space="preserve">シュウロウ </t>
    </rPh>
    <rPh sb="2" eb="4">
      <t xml:space="preserve">ケイゾク </t>
    </rPh>
    <rPh sb="4" eb="6">
      <t xml:space="preserve">シエｎ </t>
    </rPh>
    <rPh sb="7" eb="8">
      <t xml:space="preserve">ガタ </t>
    </rPh>
    <rPh sb="8" eb="11">
      <t xml:space="preserve">ジギョウショ </t>
    </rPh>
    <rPh sb="12" eb="14">
      <t xml:space="preserve">ムゲン </t>
    </rPh>
    <phoneticPr fontId="3"/>
  </si>
  <si>
    <t>有限会社大裕</t>
    <rPh sb="0" eb="4">
      <t>ユウゲンガイシャ</t>
    </rPh>
    <rPh sb="4" eb="6">
      <t>ダイユウ</t>
    </rPh>
    <phoneticPr fontId="3"/>
  </si>
  <si>
    <t>ココア（事業所番号0210101606）</t>
    <rPh sb="4" eb="9">
      <t>ジギョウショバンゴウ</t>
    </rPh>
    <phoneticPr fontId="3"/>
  </si>
  <si>
    <t>チョコ・クッキー八戸</t>
    <rPh sb="8" eb="10">
      <t>ハチノヘ</t>
    </rPh>
    <phoneticPr fontId="3"/>
  </si>
  <si>
    <t>チョコ・ドーナツ五所川原</t>
    <rPh sb="8" eb="12">
      <t>ゴショガワラ</t>
    </rPh>
    <phoneticPr fontId="3"/>
  </si>
  <si>
    <t>チョコ・ドーナツ弘前</t>
    <rPh sb="8" eb="10">
      <t>ヒロサキ</t>
    </rPh>
    <phoneticPr fontId="3"/>
  </si>
  <si>
    <t>チョコエルム</t>
    <phoneticPr fontId="3"/>
  </si>
  <si>
    <t>チョコこうばた</t>
    <phoneticPr fontId="3"/>
  </si>
  <si>
    <t>チョコせんがり</t>
    <phoneticPr fontId="3"/>
  </si>
  <si>
    <t>チョコなみおか</t>
    <phoneticPr fontId="3"/>
  </si>
  <si>
    <t>チョコむつ</t>
    <phoneticPr fontId="3"/>
  </si>
  <si>
    <t>就労継続支援A型事業所ドーナツ</t>
    <rPh sb="0" eb="6">
      <t>シュウロウケイゾクシエン</t>
    </rPh>
    <rPh sb="7" eb="8">
      <t>ガタ</t>
    </rPh>
    <rPh sb="8" eb="11">
      <t>ジギョウショ</t>
    </rPh>
    <phoneticPr fontId="3"/>
  </si>
  <si>
    <t>就労B「たんぽぽ」</t>
    <rPh sb="0" eb="2">
      <t>シュウロウ</t>
    </rPh>
    <phoneticPr fontId="3"/>
  </si>
  <si>
    <t>就労継続支援B型事業所縁</t>
    <rPh sb="0" eb="6">
      <t>シュウロウケイゾクシエン</t>
    </rPh>
    <rPh sb="7" eb="12">
      <t>ガタジギョウショエニシ</t>
    </rPh>
    <phoneticPr fontId="3"/>
  </si>
  <si>
    <t>一般社団法人つづり</t>
    <rPh sb="0" eb="6">
      <t>イッパンシャダンホウジン</t>
    </rPh>
    <phoneticPr fontId="3"/>
  </si>
  <si>
    <t>六花</t>
    <rPh sb="0" eb="2">
      <t>リッカ</t>
    </rPh>
    <phoneticPr fontId="3"/>
  </si>
  <si>
    <t>アイデンド株式会社</t>
    <rPh sb="5" eb="9">
      <t>カブシキガイシャ</t>
    </rPh>
    <phoneticPr fontId="3"/>
  </si>
  <si>
    <t>丸山の郷</t>
    <rPh sb="0" eb="2">
      <t>マルヤマ</t>
    </rPh>
    <rPh sb="3" eb="4">
      <t>ゴウ</t>
    </rPh>
    <phoneticPr fontId="3"/>
  </si>
  <si>
    <t>N-STAGE</t>
    <phoneticPr fontId="3"/>
  </si>
  <si>
    <t>さくら</t>
    <phoneticPr fontId="3"/>
  </si>
  <si>
    <t>株式会社紘星会</t>
    <rPh sb="0" eb="4">
      <t>カブシキガイシャ</t>
    </rPh>
    <rPh sb="4" eb="5">
      <t>ヒロシ</t>
    </rPh>
    <rPh sb="5" eb="6">
      <t>ホシ</t>
    </rPh>
    <rPh sb="6" eb="7">
      <t>カイ</t>
    </rPh>
    <phoneticPr fontId="3"/>
  </si>
  <si>
    <t>はたらき方研究所りんごの種</t>
  </si>
  <si>
    <t>株式会社つがるねっと</t>
  </si>
  <si>
    <t>杉の子</t>
    <rPh sb="0" eb="1">
      <t>スギ</t>
    </rPh>
    <rPh sb="2" eb="3">
      <t>コ</t>
    </rPh>
    <phoneticPr fontId="3"/>
  </si>
  <si>
    <t>株式会社杉の子会</t>
    <rPh sb="0" eb="4">
      <t>カブシキガイシャ</t>
    </rPh>
    <rPh sb="4" eb="5">
      <t>スギ</t>
    </rPh>
    <rPh sb="6" eb="7">
      <t>コ</t>
    </rPh>
    <rPh sb="7" eb="8">
      <t>カイ</t>
    </rPh>
    <phoneticPr fontId="3"/>
  </si>
  <si>
    <t>Cafe42</t>
    <phoneticPr fontId="3"/>
  </si>
  <si>
    <t>つかのファーム</t>
    <phoneticPr fontId="3"/>
  </si>
  <si>
    <t>社会福祉法人・花</t>
    <rPh sb="0" eb="6">
      <t>シャカイフクシホウジン</t>
    </rPh>
    <rPh sb="7" eb="8">
      <t>ハナ</t>
    </rPh>
    <phoneticPr fontId="3"/>
  </si>
  <si>
    <t>農園カフェ日々木</t>
    <rPh sb="0" eb="2">
      <t>ノウエン</t>
    </rPh>
    <rPh sb="5" eb="8">
      <t>ヒビキ</t>
    </rPh>
    <phoneticPr fontId="3"/>
  </si>
  <si>
    <t>一般社団法人日々木の森</t>
    <rPh sb="0" eb="6">
      <t>イッパンシャダンホウジン</t>
    </rPh>
    <rPh sb="6" eb="11">
      <t>ヒビキノモリ</t>
    </rPh>
    <phoneticPr fontId="3"/>
  </si>
  <si>
    <t>合同会社心友</t>
    <rPh sb="0" eb="4">
      <t>ゴウドウガイシャ</t>
    </rPh>
    <rPh sb="4" eb="6">
      <t>シンユウ</t>
    </rPh>
    <phoneticPr fontId="3"/>
  </si>
  <si>
    <t>柿の木苑</t>
    <rPh sb="0" eb="1">
      <t>カキ</t>
    </rPh>
    <rPh sb="2" eb="4">
      <t>キエン</t>
    </rPh>
    <phoneticPr fontId="3"/>
  </si>
  <si>
    <t>株式会社トーワサポート</t>
    <rPh sb="0" eb="4">
      <t>カブシキガイシャ</t>
    </rPh>
    <phoneticPr fontId="3"/>
  </si>
  <si>
    <t>特定非営利活動法人ＭＥＧＯ</t>
    <rPh sb="0" eb="2">
      <t>トクテイ</t>
    </rPh>
    <rPh sb="2" eb="5">
      <t>ヒエイリ</t>
    </rPh>
    <rPh sb="5" eb="7">
      <t>カツドウ</t>
    </rPh>
    <rPh sb="7" eb="9">
      <t>ホウジン</t>
    </rPh>
    <phoneticPr fontId="3"/>
  </si>
  <si>
    <t>オリオン</t>
  </si>
  <si>
    <t>エイブル</t>
    <phoneticPr fontId="3"/>
  </si>
  <si>
    <t>いろりの家</t>
    <rPh sb="4" eb="5">
      <t>イエ</t>
    </rPh>
    <phoneticPr fontId="3"/>
  </si>
  <si>
    <t>一般社団法人ＣｏｚｙＳｐａｃｅ</t>
    <rPh sb="0" eb="6">
      <t>イッパンシャダンホウジン</t>
    </rPh>
    <phoneticPr fontId="3"/>
  </si>
  <si>
    <t>株式会社HSS</t>
    <rPh sb="0" eb="4">
      <t>カブシキカイシャ</t>
    </rPh>
    <phoneticPr fontId="3"/>
  </si>
  <si>
    <t>株式会社グリーンハート</t>
    <rPh sb="0" eb="4">
      <t>カブシキガイシャ</t>
    </rPh>
    <phoneticPr fontId="3"/>
  </si>
  <si>
    <t>ゆきあいの里</t>
    <rPh sb="5" eb="6">
      <t>サト</t>
    </rPh>
    <phoneticPr fontId="3"/>
  </si>
  <si>
    <t>ワークサポート八晃園</t>
    <rPh sb="7" eb="10">
      <t>ハッコウエン</t>
    </rPh>
    <phoneticPr fontId="3"/>
  </si>
  <si>
    <t>就労継続支援Ｂ型事業所ロード</t>
    <rPh sb="0" eb="11">
      <t>シュウロウケイゾクシエンｂガタジギョウショ</t>
    </rPh>
    <phoneticPr fontId="3"/>
  </si>
  <si>
    <t>一般社団法人心清会</t>
    <rPh sb="0" eb="9">
      <t>イッパンシャダンホウジンシンセイカイ</t>
    </rPh>
    <phoneticPr fontId="3"/>
  </si>
  <si>
    <t>つながり芸術館バナナの樹</t>
  </si>
  <si>
    <t>月見野作業所</t>
    <rPh sb="0" eb="6">
      <t>サギョウショ</t>
    </rPh>
    <phoneticPr fontId="3"/>
  </si>
  <si>
    <t>吉エ門</t>
    <rPh sb="0" eb="1">
      <t>キティ</t>
    </rPh>
    <rPh sb="2" eb="3">
      <t xml:space="preserve">モン </t>
    </rPh>
    <phoneticPr fontId="3"/>
  </si>
  <si>
    <t>特定非営利活動法人ここから</t>
    <rPh sb="0" eb="2">
      <t>トクテイ</t>
    </rPh>
    <rPh sb="2" eb="9">
      <t xml:space="preserve">ヒエイリ </t>
    </rPh>
    <phoneticPr fontId="3"/>
  </si>
  <si>
    <t>山郷館デイサービスセンター黒石</t>
    <rPh sb="0" eb="1">
      <t>サン</t>
    </rPh>
    <rPh sb="1" eb="3">
      <t>ゴウカン</t>
    </rPh>
    <rPh sb="13" eb="15">
      <t>クロイシ</t>
    </rPh>
    <phoneticPr fontId="3"/>
  </si>
  <si>
    <t>社会福祉法人七峰会</t>
    <rPh sb="0" eb="2">
      <t>シャカイ</t>
    </rPh>
    <rPh sb="2" eb="4">
      <t>フクシ</t>
    </rPh>
    <rPh sb="4" eb="6">
      <t>ホウジン</t>
    </rPh>
    <rPh sb="6" eb="9">
      <t>シチミネカイ</t>
    </rPh>
    <phoneticPr fontId="3"/>
  </si>
  <si>
    <t>弘前大清水希望の家</t>
    <rPh sb="0" eb="2">
      <t>ヒロサキ</t>
    </rPh>
    <rPh sb="2" eb="5">
      <t>オオシミズ</t>
    </rPh>
    <rPh sb="5" eb="7">
      <t>キボウ</t>
    </rPh>
    <rPh sb="8" eb="9">
      <t>イエ</t>
    </rPh>
    <phoneticPr fontId="3"/>
  </si>
  <si>
    <t>社会福祉法人藤聖母園</t>
    <rPh sb="0" eb="6">
      <t>シャカイフクシホウジン</t>
    </rPh>
    <rPh sb="6" eb="10">
      <t>フジセイボエン</t>
    </rPh>
    <phoneticPr fontId="3"/>
  </si>
  <si>
    <t>工房野の花</t>
    <rPh sb="0" eb="2">
      <t>コウボウ</t>
    </rPh>
    <rPh sb="2" eb="3">
      <t>ノ</t>
    </rPh>
    <rPh sb="4" eb="5">
      <t>ハナ</t>
    </rPh>
    <phoneticPr fontId="3"/>
  </si>
  <si>
    <t>一般社団法人フロイデ</t>
    <rPh sb="0" eb="6">
      <t>イッパンシャダンホウジン</t>
    </rPh>
    <phoneticPr fontId="3"/>
  </si>
  <si>
    <t>障害者就労トライアルセンターボイス</t>
    <rPh sb="0" eb="5">
      <t>ショウガイシャシュウロウ</t>
    </rPh>
    <phoneticPr fontId="3"/>
  </si>
  <si>
    <t>つがる野工房パッケージセンター</t>
    <rPh sb="3" eb="4">
      <t>ノ</t>
    </rPh>
    <rPh sb="4" eb="6">
      <t>コウボウ</t>
    </rPh>
    <phoneticPr fontId="3"/>
  </si>
  <si>
    <t>ジョブネット</t>
    <phoneticPr fontId="3"/>
  </si>
  <si>
    <t>森の菜園</t>
    <rPh sb="0" eb="1">
      <t>モリ</t>
    </rPh>
    <rPh sb="2" eb="4">
      <t>サイエン</t>
    </rPh>
    <phoneticPr fontId="3"/>
  </si>
  <si>
    <t>社会福祉法人鶴田町社会福祉協議会</t>
    <rPh sb="0" eb="4">
      <t>シャカイフクシ</t>
    </rPh>
    <rPh sb="4" eb="6">
      <t>ホウジン</t>
    </rPh>
    <rPh sb="6" eb="9">
      <t>ツルタマチ</t>
    </rPh>
    <rPh sb="9" eb="11">
      <t>シャカイ</t>
    </rPh>
    <rPh sb="11" eb="13">
      <t>フクシ</t>
    </rPh>
    <rPh sb="13" eb="16">
      <t>キョウギカイ</t>
    </rPh>
    <phoneticPr fontId="3"/>
  </si>
  <si>
    <t>大輪</t>
    <rPh sb="0" eb="2">
      <t>ダイリン</t>
    </rPh>
    <phoneticPr fontId="3"/>
  </si>
  <si>
    <t>ワーク柿の木苑</t>
    <phoneticPr fontId="3"/>
  </si>
  <si>
    <t>クローバー作業所</t>
    <rPh sb="5" eb="7">
      <t>サギョウ</t>
    </rPh>
    <rPh sb="7" eb="8">
      <t>ショ</t>
    </rPh>
    <phoneticPr fontId="3"/>
  </si>
  <si>
    <t>くいーる作業所・花園</t>
    <rPh sb="4" eb="7">
      <t>サギョウショ</t>
    </rPh>
    <rPh sb="8" eb="10">
      <t>ハナゾノ</t>
    </rPh>
    <phoneticPr fontId="3"/>
  </si>
  <si>
    <t>特定非営利活動法人コスモス園友愛の会</t>
  </si>
  <si>
    <t>特定非営利活動法人シニアネット弘前</t>
    <rPh sb="0" eb="9">
      <t>トクテイヒエイリカツドウホウジン</t>
    </rPh>
    <rPh sb="15" eb="17">
      <t>ヒロサキ</t>
    </rPh>
    <phoneticPr fontId="3"/>
  </si>
  <si>
    <t>ベル・クオーレ</t>
    <phoneticPr fontId="3"/>
  </si>
  <si>
    <t>上北地方教育・福祉事務組合</t>
    <phoneticPr fontId="3"/>
  </si>
  <si>
    <t>公立ぎんなん寮</t>
  </si>
  <si>
    <t>特定非営利活動法人「ＪＯＹ」</t>
    <rPh sb="0" eb="2">
      <t>トクテイ</t>
    </rPh>
    <rPh sb="2" eb="5">
      <t>ヒエイリ</t>
    </rPh>
    <rPh sb="5" eb="7">
      <t>カツドウ</t>
    </rPh>
    <rPh sb="7" eb="9">
      <t>ホウジン</t>
    </rPh>
    <phoneticPr fontId="3"/>
  </si>
  <si>
    <t>就労継続支援Ａ型事業所「響」</t>
    <rPh sb="0" eb="11">
      <t>シュウロウケイゾクシエンアカタジギョウショ</t>
    </rPh>
    <rPh sb="12" eb="13">
      <t>ヒビキ</t>
    </rPh>
    <phoneticPr fontId="3"/>
  </si>
  <si>
    <t>就労継続支援A型事業所「あどばんす」</t>
    <rPh sb="0" eb="2">
      <t>シュウロウ</t>
    </rPh>
    <rPh sb="2" eb="4">
      <t>ケイゾク</t>
    </rPh>
    <rPh sb="4" eb="6">
      <t>シエン</t>
    </rPh>
    <rPh sb="7" eb="8">
      <t>ガタ</t>
    </rPh>
    <rPh sb="8" eb="11">
      <t>ジギョウショ</t>
    </rPh>
    <phoneticPr fontId="3"/>
  </si>
  <si>
    <t>はちのへ東奥朝日ソリューション青森支店</t>
    <rPh sb="15" eb="17">
      <t>アオモリ</t>
    </rPh>
    <rPh sb="17" eb="19">
      <t>シテン</t>
    </rPh>
    <phoneticPr fontId="3"/>
  </si>
  <si>
    <t>株式会社エヌソリューション十三日町事業所</t>
    <phoneticPr fontId="3"/>
  </si>
  <si>
    <t>株式会社エンジェルス</t>
    <rPh sb="0" eb="4">
      <t>カブシキガイシャ</t>
    </rPh>
    <phoneticPr fontId="3"/>
  </si>
  <si>
    <t>指定障害福祉サービス事業所カフェレストラン茶居花</t>
    <rPh sb="0" eb="2">
      <t>シテイ</t>
    </rPh>
    <rPh sb="2" eb="4">
      <t>ショウガイ</t>
    </rPh>
    <rPh sb="4" eb="6">
      <t>フクシ</t>
    </rPh>
    <rPh sb="10" eb="13">
      <t>ジギョウショ</t>
    </rPh>
    <rPh sb="21" eb="24">
      <t>チャイハナ</t>
    </rPh>
    <phoneticPr fontId="3"/>
  </si>
  <si>
    <t>特定非営利活動法人明星会</t>
    <rPh sb="0" eb="2">
      <t>トクテイ</t>
    </rPh>
    <rPh sb="2" eb="5">
      <t>ヒエイリ</t>
    </rPh>
    <rPh sb="5" eb="7">
      <t>カツドウ</t>
    </rPh>
    <rPh sb="7" eb="9">
      <t>ホウジン</t>
    </rPh>
    <rPh sb="9" eb="12">
      <t>メイセイカイ</t>
    </rPh>
    <phoneticPr fontId="3"/>
  </si>
  <si>
    <t>社会福祉法人青森県コロニー協会</t>
    <rPh sb="0" eb="2">
      <t>シャカイ</t>
    </rPh>
    <rPh sb="2" eb="4">
      <t>フクシ</t>
    </rPh>
    <rPh sb="4" eb="6">
      <t>ホウジン</t>
    </rPh>
    <rPh sb="6" eb="9">
      <t>アオモリケン</t>
    </rPh>
    <rPh sb="13" eb="15">
      <t>キョウカイ</t>
    </rPh>
    <phoneticPr fontId="3"/>
  </si>
  <si>
    <t>就労継続支援Ａ型「ドリーム」</t>
    <rPh sb="0" eb="2">
      <t>シュウロウ</t>
    </rPh>
    <rPh sb="2" eb="4">
      <t>ケイゾク</t>
    </rPh>
    <rPh sb="4" eb="6">
      <t>シエン</t>
    </rPh>
    <rPh sb="7" eb="8">
      <t>ガタ</t>
    </rPh>
    <phoneticPr fontId="3"/>
  </si>
  <si>
    <t>ニューフォレスト株式会社青森事業所</t>
    <rPh sb="8" eb="10">
      <t>カブシキ</t>
    </rPh>
    <rPh sb="10" eb="12">
      <t>カイシャ</t>
    </rPh>
    <rPh sb="12" eb="14">
      <t>アオモリ</t>
    </rPh>
    <rPh sb="14" eb="16">
      <t>ジギョウ</t>
    </rPh>
    <rPh sb="16" eb="17">
      <t>ショ</t>
    </rPh>
    <phoneticPr fontId="3"/>
  </si>
  <si>
    <t>一般社団法人ＨＲＰＳとわだ作業所</t>
    <rPh sb="0" eb="2">
      <t>イッパン</t>
    </rPh>
    <rPh sb="2" eb="4">
      <t>シャダン</t>
    </rPh>
    <rPh sb="4" eb="6">
      <t>ホウジン</t>
    </rPh>
    <phoneticPr fontId="3"/>
  </si>
  <si>
    <t>株式会社はちのへ東奥朝日ソリューション</t>
    <rPh sb="0" eb="4">
      <t>カブシキガイシャ</t>
    </rPh>
    <phoneticPr fontId="3"/>
  </si>
  <si>
    <t>指定就労継続支援A型事業所はなまるみっけ</t>
    <rPh sb="0" eb="8">
      <t>シテイシュウロウケイゾクシエン</t>
    </rPh>
    <rPh sb="9" eb="13">
      <t>ガタジギョウショ</t>
    </rPh>
    <phoneticPr fontId="3"/>
  </si>
  <si>
    <t>一般社団法人陽だまりの会</t>
    <rPh sb="0" eb="6">
      <t>イッパンシャダンホウジン</t>
    </rPh>
    <rPh sb="6" eb="7">
      <t>ヒ</t>
    </rPh>
    <rPh sb="11" eb="12">
      <t>カイ</t>
    </rPh>
    <phoneticPr fontId="3"/>
  </si>
  <si>
    <t>社会福祉法人和晃会</t>
    <rPh sb="0" eb="6">
      <t>シャカイフクシホウジン</t>
    </rPh>
    <rPh sb="6" eb="9">
      <t>ワコウカイ</t>
    </rPh>
    <phoneticPr fontId="3"/>
  </si>
  <si>
    <t>株式会社ふぁーすと</t>
    <rPh sb="0" eb="4">
      <t>カブシキガイシャ</t>
    </rPh>
    <phoneticPr fontId="3"/>
  </si>
  <si>
    <t>株式会社ふぁーすと八戸事業所</t>
    <rPh sb="0" eb="4">
      <t>カブシキガイシャ</t>
    </rPh>
    <rPh sb="9" eb="14">
      <t>ハチノヘジギョウショ</t>
    </rPh>
    <phoneticPr fontId="3"/>
  </si>
  <si>
    <t>特定非営利活動法人三本の木就労継続支援A型・B型　フレンド</t>
    <rPh sb="13" eb="19">
      <t>シュウロウケイゾクシエン</t>
    </rPh>
    <rPh sb="20" eb="21">
      <t>カタ</t>
    </rPh>
    <rPh sb="23" eb="24">
      <t>カタ</t>
    </rPh>
    <phoneticPr fontId="3"/>
  </si>
  <si>
    <t>特定非営利活動法人三本の木就労継続支援A型・B型フレンド</t>
    <rPh sb="13" eb="19">
      <t>シュウロウケイゾクシエン</t>
    </rPh>
    <rPh sb="20" eb="21">
      <t>カタ</t>
    </rPh>
    <rPh sb="23" eb="24">
      <t>カタ</t>
    </rPh>
    <phoneticPr fontId="3"/>
  </si>
  <si>
    <t>社会福祉法人東北赤松福祉会</t>
    <rPh sb="0" eb="2">
      <t>シャカイ</t>
    </rPh>
    <rPh sb="2" eb="4">
      <t>フクシ</t>
    </rPh>
    <rPh sb="4" eb="6">
      <t>ホウジン</t>
    </rPh>
    <rPh sb="6" eb="13">
      <t>トウホクアカマツフクシカイ</t>
    </rPh>
    <phoneticPr fontId="3"/>
  </si>
  <si>
    <t>指定就労継続支援Ａ型事業所ぽぷらのもり太陽</t>
    <rPh sb="0" eb="2">
      <t>シテイ</t>
    </rPh>
    <rPh sb="2" eb="4">
      <t>シュウロウ</t>
    </rPh>
    <rPh sb="4" eb="6">
      <t>ケイゾク</t>
    </rPh>
    <rPh sb="6" eb="8">
      <t>シエン</t>
    </rPh>
    <rPh sb="9" eb="10">
      <t>ガタ</t>
    </rPh>
    <rPh sb="10" eb="13">
      <t>ジギョウショ</t>
    </rPh>
    <rPh sb="19" eb="21">
      <t>タイヨウ</t>
    </rPh>
    <phoneticPr fontId="3"/>
  </si>
  <si>
    <t>就労継続支援事業所リトルｂｙリトル</t>
    <rPh sb="0" eb="2">
      <t>シュウロウ</t>
    </rPh>
    <rPh sb="2" eb="4">
      <t>ケイゾク</t>
    </rPh>
    <rPh sb="4" eb="6">
      <t>シエン</t>
    </rPh>
    <rPh sb="6" eb="9">
      <t>ジギョウショ</t>
    </rPh>
    <phoneticPr fontId="3"/>
  </si>
  <si>
    <t>就労継続支援A型事業所りんごっこ</t>
    <rPh sb="0" eb="6">
      <t>シュウロウケイゾクシエン</t>
    </rPh>
    <rPh sb="7" eb="8">
      <t>ガタ</t>
    </rPh>
    <rPh sb="8" eb="11">
      <t>ジギョウショ</t>
    </rPh>
    <phoneticPr fontId="3"/>
  </si>
  <si>
    <t>社会福祉法人一葉会</t>
    <rPh sb="0" eb="6">
      <t>シャカイフクシホウジン</t>
    </rPh>
    <rPh sb="6" eb="9">
      <t>イチヨウカイ</t>
    </rPh>
    <phoneticPr fontId="3"/>
  </si>
  <si>
    <t>就労継続支援事業所わん・せるふ</t>
    <rPh sb="0" eb="9">
      <t>シュウロウケイゾクシエンジギョウショ</t>
    </rPh>
    <phoneticPr fontId="3"/>
  </si>
  <si>
    <t>特定非営利活動法人エスペランサ</t>
    <rPh sb="0" eb="9">
      <t>トクテイヒエイリカツドウホウジン</t>
    </rPh>
    <phoneticPr fontId="3"/>
  </si>
  <si>
    <t>多機能型事業所月見野食房</t>
    <rPh sb="0" eb="4">
      <t>タキノウガタ</t>
    </rPh>
    <rPh sb="4" eb="7">
      <t>ジギョウショ</t>
    </rPh>
    <rPh sb="7" eb="12">
      <t>ショクボウ</t>
    </rPh>
    <phoneticPr fontId="3"/>
  </si>
  <si>
    <t>社会福祉法人健誠会</t>
    <rPh sb="0" eb="2">
      <t>シャカイ</t>
    </rPh>
    <rPh sb="2" eb="4">
      <t>フクシ</t>
    </rPh>
    <rPh sb="4" eb="6">
      <t>ホウジン</t>
    </rPh>
    <rPh sb="6" eb="9">
      <t>ケンセイカイ</t>
    </rPh>
    <phoneticPr fontId="3"/>
  </si>
  <si>
    <t>社会福祉法人共生会</t>
    <rPh sb="0" eb="2">
      <t>シャカイ</t>
    </rPh>
    <rPh sb="2" eb="4">
      <t>フクシ</t>
    </rPh>
    <rPh sb="4" eb="6">
      <t>ホウジン</t>
    </rPh>
    <rPh sb="6" eb="9">
      <t>キョウセイカイ</t>
    </rPh>
    <phoneticPr fontId="3"/>
  </si>
  <si>
    <t>多機能型事業所飛翔食房</t>
    <rPh sb="0" eb="4">
      <t>タキノウガタ</t>
    </rPh>
    <rPh sb="4" eb="7">
      <t>ジギョウショ</t>
    </rPh>
    <rPh sb="7" eb="9">
      <t>ヒショウ</t>
    </rPh>
    <rPh sb="9" eb="11">
      <t>ショクボウ</t>
    </rPh>
    <phoneticPr fontId="3"/>
  </si>
  <si>
    <t>社会福祉法人青森県すこやか福祉事業団</t>
    <rPh sb="0" eb="2">
      <t>シャカイ</t>
    </rPh>
    <rPh sb="2" eb="4">
      <t>フクシ</t>
    </rPh>
    <rPh sb="4" eb="6">
      <t>ホウジン</t>
    </rPh>
    <rPh sb="6" eb="9">
      <t>アオモリケン</t>
    </rPh>
    <rPh sb="13" eb="15">
      <t>フクシ</t>
    </rPh>
    <rPh sb="15" eb="18">
      <t>ジギョウダン</t>
    </rPh>
    <phoneticPr fontId="3"/>
  </si>
  <si>
    <t>株式会社青森福祉支援プラザ</t>
    <rPh sb="0" eb="4">
      <t>カブシキガイシャ</t>
    </rPh>
    <rPh sb="4" eb="6">
      <t>アオモリ</t>
    </rPh>
    <rPh sb="6" eb="8">
      <t>フクシ</t>
    </rPh>
    <rPh sb="8" eb="10">
      <t>シエン</t>
    </rPh>
    <phoneticPr fontId="3"/>
  </si>
  <si>
    <t>心の里うぐいす</t>
    <rPh sb="0" eb="1">
      <t>ココロ</t>
    </rPh>
    <rPh sb="2" eb="3">
      <t>サト</t>
    </rPh>
    <phoneticPr fontId="3"/>
  </si>
  <si>
    <t>心の里グリーンガーデン</t>
    <rPh sb="0" eb="1">
      <t>ココロ</t>
    </rPh>
    <rPh sb="2" eb="3">
      <t>サト</t>
    </rPh>
    <phoneticPr fontId="3"/>
  </si>
  <si>
    <t>就労継続支援施設A型事業所心結</t>
    <rPh sb="0" eb="2">
      <t>シュウロウ</t>
    </rPh>
    <rPh sb="2" eb="4">
      <t>ケイゾク</t>
    </rPh>
    <rPh sb="4" eb="6">
      <t>シエン</t>
    </rPh>
    <rPh sb="6" eb="8">
      <t>シセツ</t>
    </rPh>
    <rPh sb="9" eb="10">
      <t>ガタ</t>
    </rPh>
    <rPh sb="10" eb="13">
      <t>ジギョウショ</t>
    </rPh>
    <rPh sb="13" eb="14">
      <t>ココロ</t>
    </rPh>
    <rPh sb="14" eb="15">
      <t>ムス</t>
    </rPh>
    <phoneticPr fontId="3"/>
  </si>
  <si>
    <t>一般社団法人禾倫</t>
    <rPh sb="0" eb="2">
      <t>イッパン</t>
    </rPh>
    <rPh sb="2" eb="4">
      <t>シャダン</t>
    </rPh>
    <rPh sb="4" eb="6">
      <t>ホウジン</t>
    </rPh>
    <rPh sb="6" eb="8">
      <t>カリン</t>
    </rPh>
    <phoneticPr fontId="3"/>
  </si>
  <si>
    <t>八戸グリーンプランツ(Hachinohe Green Plants)</t>
    <rPh sb="0" eb="2">
      <t>ハチノヘ</t>
    </rPh>
    <phoneticPr fontId="3"/>
  </si>
  <si>
    <t>特定非営利活動法人豊穣の杜</t>
    <rPh sb="0" eb="5">
      <t>トクテイヒエイリ</t>
    </rPh>
    <rPh sb="5" eb="9">
      <t>カツドウホウジン</t>
    </rPh>
    <rPh sb="9" eb="11">
      <t>ホウジョウ</t>
    </rPh>
    <rPh sb="12" eb="13">
      <t>モリ</t>
    </rPh>
    <phoneticPr fontId="3"/>
  </si>
  <si>
    <t>豊穣の杜作業所</t>
    <rPh sb="0" eb="2">
      <t>ホウジョウ</t>
    </rPh>
    <rPh sb="3" eb="7">
      <t>モリサギョウジョ</t>
    </rPh>
    <phoneticPr fontId="3"/>
  </si>
  <si>
    <t>株式会社陽より会</t>
    <rPh sb="0" eb="4">
      <t>カブシキガイシャ</t>
    </rPh>
    <rPh sb="4" eb="5">
      <t>ヒ</t>
    </rPh>
    <rPh sb="7" eb="8">
      <t>カイ</t>
    </rPh>
    <phoneticPr fontId="3"/>
  </si>
  <si>
    <t>陽より会</t>
    <rPh sb="0" eb="1">
      <t>ヒ</t>
    </rPh>
    <rPh sb="3" eb="4">
      <t>カイ</t>
    </rPh>
    <phoneticPr fontId="3"/>
  </si>
  <si>
    <t>特定非営利活動法人恵の里</t>
    <rPh sb="0" eb="9">
      <t>トクテイヒエイリカツドウホウジン</t>
    </rPh>
    <rPh sb="9" eb="10">
      <t>メグミ</t>
    </rPh>
    <rPh sb="11" eb="12">
      <t>サト</t>
    </rPh>
    <phoneticPr fontId="3"/>
  </si>
  <si>
    <t>Kanとその仲間たちのLoft</t>
    <phoneticPr fontId="3"/>
  </si>
  <si>
    <t>特定非営利活動法人team.Step by step</t>
    <phoneticPr fontId="3"/>
  </si>
  <si>
    <t>特定非営利活動法人サンネット青森</t>
    <rPh sb="0" eb="2">
      <t>トクテイ</t>
    </rPh>
    <rPh sb="2" eb="5">
      <t>ヒエイリ</t>
    </rPh>
    <rPh sb="5" eb="7">
      <t>カツドウ</t>
    </rPh>
    <rPh sb="7" eb="9">
      <t>ホウジン</t>
    </rPh>
    <rPh sb="14" eb="16">
      <t>アオモリ</t>
    </rPh>
    <phoneticPr fontId="3"/>
  </si>
  <si>
    <t>アイデンド八戸就労継続支援Ｂ型事業所</t>
    <rPh sb="5" eb="7">
      <t>ハチノヘ</t>
    </rPh>
    <rPh sb="7" eb="9">
      <t>シュウロウ</t>
    </rPh>
    <rPh sb="9" eb="11">
      <t>ケイゾク</t>
    </rPh>
    <rPh sb="11" eb="13">
      <t>シエン</t>
    </rPh>
    <rPh sb="14" eb="15">
      <t>ガタ</t>
    </rPh>
    <rPh sb="15" eb="18">
      <t>ジギョウショ</t>
    </rPh>
    <phoneticPr fontId="3"/>
  </si>
  <si>
    <t>障害者支援施設あすなろクリーナース</t>
    <rPh sb="0" eb="3">
      <t>ショウガイシャ</t>
    </rPh>
    <rPh sb="3" eb="5">
      <t>シエン</t>
    </rPh>
    <rPh sb="5" eb="7">
      <t>シセツ</t>
    </rPh>
    <phoneticPr fontId="3"/>
  </si>
  <si>
    <t>特定非営利活動法人アックス工房</t>
    <rPh sb="0" eb="2">
      <t>トクテイ</t>
    </rPh>
    <rPh sb="2" eb="5">
      <t>ヒエイリ</t>
    </rPh>
    <rPh sb="5" eb="7">
      <t>カツドウ</t>
    </rPh>
    <rPh sb="7" eb="9">
      <t>ホウジン</t>
    </rPh>
    <rPh sb="13" eb="15">
      <t>コウボウ</t>
    </rPh>
    <phoneticPr fontId="3"/>
  </si>
  <si>
    <t>社会福祉法人梵珠福祉会</t>
    <rPh sb="0" eb="2">
      <t>シャカイ</t>
    </rPh>
    <rPh sb="2" eb="4">
      <t>フクシ</t>
    </rPh>
    <rPh sb="4" eb="6">
      <t>ホウジン</t>
    </rPh>
    <rPh sb="6" eb="11">
      <t>ボンジュフクシカイ</t>
    </rPh>
    <phoneticPr fontId="3"/>
  </si>
  <si>
    <t>障害福祉サービス事業者アップルハウス大釈迦</t>
    <rPh sb="0" eb="2">
      <t>ショウガイ</t>
    </rPh>
    <rPh sb="2" eb="4">
      <t>フクシ</t>
    </rPh>
    <rPh sb="8" eb="11">
      <t>ジギョウシャ</t>
    </rPh>
    <rPh sb="18" eb="21">
      <t>ダイシャカ</t>
    </rPh>
    <phoneticPr fontId="3"/>
  </si>
  <si>
    <t>特定非営利活動法人障害者地域生活支援センターぴあ</t>
    <rPh sb="0" eb="2">
      <t>トクテイ</t>
    </rPh>
    <rPh sb="2" eb="5">
      <t>ヒエイリ</t>
    </rPh>
    <rPh sb="5" eb="7">
      <t>カツドウ</t>
    </rPh>
    <rPh sb="7" eb="9">
      <t>ホウジン</t>
    </rPh>
    <rPh sb="9" eb="18">
      <t>ショウガイシャチイキセイカツシエン</t>
    </rPh>
    <phoneticPr fontId="3"/>
  </si>
  <si>
    <t>社会福祉法人青森市社会福祉協議会</t>
    <rPh sb="0" eb="2">
      <t>シャカイ</t>
    </rPh>
    <rPh sb="2" eb="4">
      <t>フクシ</t>
    </rPh>
    <rPh sb="4" eb="6">
      <t>ホウジン</t>
    </rPh>
    <rPh sb="6" eb="11">
      <t>アオモリシシャカイ</t>
    </rPh>
    <rPh sb="11" eb="13">
      <t>フクシ</t>
    </rPh>
    <rPh sb="13" eb="15">
      <t>キョウギ</t>
    </rPh>
    <rPh sb="15" eb="16">
      <t>カイ</t>
    </rPh>
    <phoneticPr fontId="3"/>
  </si>
  <si>
    <t>株式会社エフォート</t>
    <rPh sb="0" eb="4">
      <t>カブシキカイシャ</t>
    </rPh>
    <phoneticPr fontId="3"/>
  </si>
  <si>
    <t>特定非営利活動法人ぬくもりの会</t>
    <rPh sb="0" eb="2">
      <t>トクテイ</t>
    </rPh>
    <rPh sb="2" eb="5">
      <t>ヒエイリ</t>
    </rPh>
    <rPh sb="5" eb="7">
      <t>カツドウ</t>
    </rPh>
    <rPh sb="7" eb="9">
      <t>ホウジン</t>
    </rPh>
    <rPh sb="14" eb="15">
      <t>カイ</t>
    </rPh>
    <phoneticPr fontId="3"/>
  </si>
  <si>
    <t>社会福祉法人松緑福祉会</t>
    <rPh sb="0" eb="6">
      <t>シャカイフクシホウジン</t>
    </rPh>
    <rPh sb="6" eb="7">
      <t>マツ</t>
    </rPh>
    <rPh sb="7" eb="11">
      <t>ミドリフクシカイ</t>
    </rPh>
    <phoneticPr fontId="3"/>
  </si>
  <si>
    <t>就労継続支援Ｂ型事業所かけはし</t>
    <rPh sb="0" eb="6">
      <t>シュウロウケイゾクシエン</t>
    </rPh>
    <rPh sb="7" eb="11">
      <t>ガタジギョウショ</t>
    </rPh>
    <phoneticPr fontId="3"/>
  </si>
  <si>
    <t>社会福祉法人豊寿会</t>
    <rPh sb="0" eb="6">
      <t>シャカイフクシホウジン</t>
    </rPh>
    <rPh sb="6" eb="9">
      <t>ホウジュカイ</t>
    </rPh>
    <phoneticPr fontId="3"/>
  </si>
  <si>
    <t>社会福祉法人信和会</t>
    <rPh sb="0" eb="2">
      <t>シャカイ</t>
    </rPh>
    <rPh sb="2" eb="4">
      <t>フクシ</t>
    </rPh>
    <rPh sb="4" eb="6">
      <t>ホウジン</t>
    </rPh>
    <rPh sb="6" eb="7">
      <t>シン</t>
    </rPh>
    <rPh sb="7" eb="8">
      <t>ワ</t>
    </rPh>
    <rPh sb="8" eb="9">
      <t>カイ</t>
    </rPh>
    <phoneticPr fontId="3"/>
  </si>
  <si>
    <t>特定非営利活動法人ワーカーズコープ</t>
    <rPh sb="0" eb="2">
      <t>トクテイ</t>
    </rPh>
    <rPh sb="2" eb="5">
      <t>ヒエイリ</t>
    </rPh>
    <rPh sb="5" eb="7">
      <t>カツドウ</t>
    </rPh>
    <rPh sb="7" eb="9">
      <t>ホウジン</t>
    </rPh>
    <phoneticPr fontId="3"/>
  </si>
  <si>
    <t>株式会社善</t>
    <rPh sb="0" eb="4">
      <t>カブシキガイシャ</t>
    </rPh>
    <rPh sb="4" eb="5">
      <t>ゼン</t>
    </rPh>
    <phoneticPr fontId="3"/>
  </si>
  <si>
    <t>さくらスマイル</t>
    <phoneticPr fontId="3"/>
  </si>
  <si>
    <t>特定非営利活動法人桜の会</t>
    <rPh sb="0" eb="2">
      <t>トクテイ</t>
    </rPh>
    <rPh sb="2" eb="3">
      <t>ヒ</t>
    </rPh>
    <rPh sb="3" eb="4">
      <t>エイ</t>
    </rPh>
    <rPh sb="4" eb="5">
      <t>リ</t>
    </rPh>
    <rPh sb="5" eb="7">
      <t>カツドウ</t>
    </rPh>
    <rPh sb="7" eb="9">
      <t>ホウジン</t>
    </rPh>
    <rPh sb="9" eb="10">
      <t>サクラ</t>
    </rPh>
    <rPh sb="11" eb="12">
      <t>カイ</t>
    </rPh>
    <phoneticPr fontId="3"/>
  </si>
  <si>
    <t>障害者サービスセンターさくら第二</t>
    <rPh sb="0" eb="3">
      <t>ショウガイモノ</t>
    </rPh>
    <rPh sb="14" eb="16">
      <t>ダイニ</t>
    </rPh>
    <phoneticPr fontId="3"/>
  </si>
  <si>
    <t>社会福祉法人聖康会</t>
    <rPh sb="0" eb="6">
      <t>シャカイフクシホウジン</t>
    </rPh>
    <rPh sb="6" eb="8">
      <t>セイコウ</t>
    </rPh>
    <rPh sb="8" eb="9">
      <t>カイ</t>
    </rPh>
    <phoneticPr fontId="3"/>
  </si>
  <si>
    <t>就労継続支援Ｂ型事業所サポートセンターひろば</t>
    <rPh sb="0" eb="2">
      <t>シュウロウ</t>
    </rPh>
    <rPh sb="2" eb="4">
      <t>ケイゾク</t>
    </rPh>
    <rPh sb="4" eb="6">
      <t>シエン</t>
    </rPh>
    <rPh sb="7" eb="8">
      <t>ガタ</t>
    </rPh>
    <rPh sb="8" eb="11">
      <t>ジギョウショ</t>
    </rPh>
    <phoneticPr fontId="3"/>
  </si>
  <si>
    <t>特定非営利活動法人むつ下北子育て支援ネットワークひろば</t>
    <rPh sb="0" eb="2">
      <t>トクテイ</t>
    </rPh>
    <rPh sb="2" eb="5">
      <t>ヒエイリ</t>
    </rPh>
    <rPh sb="5" eb="7">
      <t>カツドウ</t>
    </rPh>
    <rPh sb="7" eb="9">
      <t>ホウジン</t>
    </rPh>
    <rPh sb="11" eb="15">
      <t>シモキタコソダ</t>
    </rPh>
    <rPh sb="16" eb="18">
      <t>シエン</t>
    </rPh>
    <phoneticPr fontId="3"/>
  </si>
  <si>
    <t>特定非営利活動法人シャーローム</t>
    <rPh sb="0" eb="9">
      <t>トクテイヒエイリカツドウホウジン</t>
    </rPh>
    <phoneticPr fontId="3"/>
  </si>
  <si>
    <t>社会福祉法人ユートピアの会</t>
    <rPh sb="0" eb="6">
      <t>シャカイフクシホウジン</t>
    </rPh>
    <rPh sb="12" eb="13">
      <t>カイ</t>
    </rPh>
    <phoneticPr fontId="3"/>
  </si>
  <si>
    <t>特定非営利活動法人どんぐりの家多機能型小規模福祉施設就労支援施設「すてっぷ」</t>
    <phoneticPr fontId="3"/>
  </si>
  <si>
    <t>有限会社コマイ</t>
    <rPh sb="0" eb="4">
      <t>ユウゲンガイシャ</t>
    </rPh>
    <phoneticPr fontId="3"/>
  </si>
  <si>
    <t>せせらぎの里　こうはく</t>
    <phoneticPr fontId="3"/>
  </si>
  <si>
    <t>特定非営利活動法人道</t>
    <rPh sb="0" eb="9">
      <t>トクテイヒエイリカツドウホウジン</t>
    </rPh>
    <rPh sb="9" eb="10">
      <t>ミチ</t>
    </rPh>
    <phoneticPr fontId="3"/>
  </si>
  <si>
    <t>社会福祉法人俊公会　</t>
    <rPh sb="0" eb="2">
      <t>シャカイ</t>
    </rPh>
    <rPh sb="2" eb="4">
      <t>フクシ</t>
    </rPh>
    <rPh sb="4" eb="6">
      <t>ホウジン</t>
    </rPh>
    <rPh sb="6" eb="9">
      <t>シュンコウカイ</t>
    </rPh>
    <phoneticPr fontId="3"/>
  </si>
  <si>
    <t>就労継続支援Ｂ型事業所となみの杜</t>
    <rPh sb="0" eb="6">
      <t>シュウロウケイゾクシエン</t>
    </rPh>
    <rPh sb="6" eb="8">
      <t>bガタ</t>
    </rPh>
    <rPh sb="8" eb="11">
      <t>ジギョウショ</t>
    </rPh>
    <rPh sb="15" eb="16">
      <t>モリ</t>
    </rPh>
    <phoneticPr fontId="3"/>
  </si>
  <si>
    <t>就労継続支援事業所ないすらいふ</t>
    <rPh sb="0" eb="2">
      <t>シュウロウ</t>
    </rPh>
    <rPh sb="2" eb="4">
      <t>ケイゾク</t>
    </rPh>
    <rPh sb="4" eb="6">
      <t>シエン</t>
    </rPh>
    <rPh sb="6" eb="8">
      <t>ジギョウ</t>
    </rPh>
    <rPh sb="8" eb="9">
      <t>ショ</t>
    </rPh>
    <phoneticPr fontId="3"/>
  </si>
  <si>
    <t>株式会社はちのへ東奥朝日ソリューション</t>
    <phoneticPr fontId="3"/>
  </si>
  <si>
    <t>ネクサスピュア</t>
    <phoneticPr fontId="3"/>
  </si>
  <si>
    <t>特定非営利活動法人愛心会</t>
    <rPh sb="0" eb="2">
      <t>トクテイ</t>
    </rPh>
    <rPh sb="2" eb="5">
      <t>ヒエイリ</t>
    </rPh>
    <rPh sb="5" eb="7">
      <t>カツドウ</t>
    </rPh>
    <rPh sb="7" eb="9">
      <t>ホウジン</t>
    </rPh>
    <rPh sb="9" eb="12">
      <t>アイシンカイ</t>
    </rPh>
    <phoneticPr fontId="3"/>
  </si>
  <si>
    <t>特定非営利活動法人愛心会ハート・ツリー</t>
    <rPh sb="0" eb="2">
      <t>トクテイ</t>
    </rPh>
    <rPh sb="2" eb="5">
      <t>ヒエイリ</t>
    </rPh>
    <rPh sb="5" eb="7">
      <t>カツドウ</t>
    </rPh>
    <rPh sb="7" eb="9">
      <t>ホウジン</t>
    </rPh>
    <rPh sb="9" eb="12">
      <t>アイシンカイ</t>
    </rPh>
    <phoneticPr fontId="3"/>
  </si>
  <si>
    <t>特定非営利活動法人ハートスポット</t>
    <rPh sb="0" eb="7">
      <t>トクテイヒエイリカツドウ</t>
    </rPh>
    <rPh sb="7" eb="9">
      <t>ホウジン</t>
    </rPh>
    <phoneticPr fontId="3"/>
  </si>
  <si>
    <t>就労継続支援センターひまわりの家</t>
    <rPh sb="0" eb="2">
      <t>シュウロウ</t>
    </rPh>
    <rPh sb="2" eb="4">
      <t>ケイゾク</t>
    </rPh>
    <rPh sb="4" eb="6">
      <t>シエン</t>
    </rPh>
    <rPh sb="15" eb="16">
      <t>イエ</t>
    </rPh>
    <phoneticPr fontId="3"/>
  </si>
  <si>
    <t>特定非営利活動法人あいうえおの会</t>
    <rPh sb="0" eb="2">
      <t>トクテイ</t>
    </rPh>
    <rPh sb="2" eb="5">
      <t>ヒエイリ</t>
    </rPh>
    <rPh sb="5" eb="7">
      <t>カツドウ</t>
    </rPh>
    <rPh sb="7" eb="9">
      <t>ホウジン</t>
    </rPh>
    <rPh sb="15" eb="16">
      <t>カイ</t>
    </rPh>
    <phoneticPr fontId="3"/>
  </si>
  <si>
    <t>社会福祉法人北心会</t>
    <rPh sb="0" eb="6">
      <t>シャカイフクシホウジン</t>
    </rPh>
    <rPh sb="6" eb="9">
      <t>ホクシンカイ</t>
    </rPh>
    <phoneticPr fontId="3"/>
  </si>
  <si>
    <t>クリエイティブサポートぷちぶろう</t>
    <phoneticPr fontId="3"/>
  </si>
  <si>
    <t>株式会社巧建</t>
    <rPh sb="0" eb="4">
      <t>カブシキカイシャ</t>
    </rPh>
    <rPh sb="4" eb="5">
      <t>コウ</t>
    </rPh>
    <rPh sb="5" eb="6">
      <t>ケン</t>
    </rPh>
    <phoneticPr fontId="3"/>
  </si>
  <si>
    <t>一般社団法人みちびき</t>
    <rPh sb="0" eb="6">
      <t>イッパンシャダンホウジン</t>
    </rPh>
    <phoneticPr fontId="3"/>
  </si>
  <si>
    <t>就労継続支援Ｂ型事業所ベア・ハウス</t>
    <rPh sb="0" eb="2">
      <t>シュウロウ</t>
    </rPh>
    <rPh sb="2" eb="4">
      <t>ケイゾク</t>
    </rPh>
    <rPh sb="4" eb="6">
      <t>シエン</t>
    </rPh>
    <rPh sb="7" eb="8">
      <t>ガタ</t>
    </rPh>
    <rPh sb="8" eb="11">
      <t>ジギョウショ</t>
    </rPh>
    <phoneticPr fontId="3"/>
  </si>
  <si>
    <t>多機能型サービス事業所ベル・エポック</t>
    <rPh sb="0" eb="4">
      <t>タキノウガタ</t>
    </rPh>
    <rPh sb="8" eb="11">
      <t>ジギョウショ</t>
    </rPh>
    <phoneticPr fontId="3"/>
  </si>
  <si>
    <t>社会福祉法人東北赤松福祉会</t>
    <rPh sb="0" eb="2">
      <t>シャカイ</t>
    </rPh>
    <rPh sb="2" eb="4">
      <t>フクシ</t>
    </rPh>
    <rPh sb="4" eb="6">
      <t>ホウジン</t>
    </rPh>
    <rPh sb="6" eb="8">
      <t>トウホク</t>
    </rPh>
    <rPh sb="8" eb="10">
      <t>アカマツ</t>
    </rPh>
    <rPh sb="10" eb="13">
      <t>フクシカイ</t>
    </rPh>
    <phoneticPr fontId="3"/>
  </si>
  <si>
    <t>指定就労継続支援Ｂ型事業所第二ぽぷらのもり太陽</t>
    <rPh sb="0" eb="2">
      <t>シテイ</t>
    </rPh>
    <rPh sb="2" eb="4">
      <t>シュウロウ</t>
    </rPh>
    <rPh sb="4" eb="6">
      <t>ケイゾク</t>
    </rPh>
    <rPh sb="6" eb="8">
      <t>シエン</t>
    </rPh>
    <rPh sb="9" eb="10">
      <t>ガタ</t>
    </rPh>
    <rPh sb="10" eb="13">
      <t>ジギョウショ</t>
    </rPh>
    <rPh sb="13" eb="15">
      <t>ダイニ</t>
    </rPh>
    <rPh sb="21" eb="23">
      <t>タイヨウ</t>
    </rPh>
    <phoneticPr fontId="3"/>
  </si>
  <si>
    <t>社会福祉法人北心会</t>
    <rPh sb="0" eb="2">
      <t>シャカイ</t>
    </rPh>
    <rPh sb="2" eb="4">
      <t>フクシ</t>
    </rPh>
    <rPh sb="4" eb="6">
      <t>ホウジン</t>
    </rPh>
    <rPh sb="6" eb="9">
      <t>ホクシンカイ</t>
    </rPh>
    <phoneticPr fontId="3"/>
  </si>
  <si>
    <t>社会福祉法人愛心福祉会</t>
    <rPh sb="0" eb="2">
      <t>シャカイ</t>
    </rPh>
    <rPh sb="2" eb="4">
      <t>フクシ</t>
    </rPh>
    <rPh sb="4" eb="6">
      <t>ホウジン</t>
    </rPh>
    <rPh sb="6" eb="10">
      <t>アイシンフクシ</t>
    </rPh>
    <rPh sb="10" eb="11">
      <t>カイ</t>
    </rPh>
    <phoneticPr fontId="3"/>
  </si>
  <si>
    <t>障がい者福祉サービスゆみと就労支援事業所</t>
    <rPh sb="0" eb="1">
      <t>ショウ</t>
    </rPh>
    <rPh sb="3" eb="4">
      <t>シャ</t>
    </rPh>
    <rPh sb="4" eb="6">
      <t>フクシ</t>
    </rPh>
    <rPh sb="13" eb="15">
      <t>シュウロウ</t>
    </rPh>
    <rPh sb="15" eb="20">
      <t>シエンジギョウショ</t>
    </rPh>
    <phoneticPr fontId="3"/>
  </si>
  <si>
    <t>有限会社修清</t>
    <rPh sb="0" eb="4">
      <t>ユウゲンガイシャ</t>
    </rPh>
    <rPh sb="4" eb="6">
      <t>シュウセイ</t>
    </rPh>
    <phoneticPr fontId="3"/>
  </si>
  <si>
    <t>夢の森ラッキー</t>
    <rPh sb="0" eb="1">
      <t>ユメ</t>
    </rPh>
    <rPh sb="2" eb="3">
      <t>モリ</t>
    </rPh>
    <phoneticPr fontId="3"/>
  </si>
  <si>
    <t>多機能型障害福祉サービス事業所りんごの里</t>
    <rPh sb="0" eb="4">
      <t>タキノウガタ</t>
    </rPh>
    <rPh sb="4" eb="8">
      <t>ショウガイフクシ</t>
    </rPh>
    <rPh sb="12" eb="15">
      <t>ジギョウショ</t>
    </rPh>
    <rPh sb="19" eb="20">
      <t>サト</t>
    </rPh>
    <phoneticPr fontId="3"/>
  </si>
  <si>
    <t>ルミエール</t>
    <phoneticPr fontId="3"/>
  </si>
  <si>
    <t>社会福祉法人阿闍羅会</t>
    <rPh sb="0" eb="2">
      <t>シャカイ</t>
    </rPh>
    <rPh sb="2" eb="4">
      <t>フクシ</t>
    </rPh>
    <rPh sb="4" eb="6">
      <t>ホウジン</t>
    </rPh>
    <rPh sb="6" eb="10">
      <t>アジャラカイ</t>
    </rPh>
    <phoneticPr fontId="3"/>
  </si>
  <si>
    <t>社会福祉法人拓心会</t>
    <rPh sb="0" eb="6">
      <t>シャカイフクシホウジン</t>
    </rPh>
    <rPh sb="6" eb="8">
      <t>タクシン</t>
    </rPh>
    <rPh sb="8" eb="9">
      <t>カイ</t>
    </rPh>
    <phoneticPr fontId="3"/>
  </si>
  <si>
    <t>社会福祉法人互支会</t>
    <rPh sb="0" eb="6">
      <t>シャカイフクシホウジン</t>
    </rPh>
    <rPh sb="6" eb="8">
      <t>ゴシ</t>
    </rPh>
    <rPh sb="8" eb="9">
      <t>カイ</t>
    </rPh>
    <phoneticPr fontId="3"/>
  </si>
  <si>
    <t>特定非営利活動法人ワークハウスとわだ</t>
    <rPh sb="0" eb="9">
      <t>トクテイヒエイリカツドウホウジン</t>
    </rPh>
    <phoneticPr fontId="3"/>
  </si>
  <si>
    <t>社会福祉法人ぶさん会</t>
    <rPh sb="0" eb="6">
      <t>シャカイフクシホウジン</t>
    </rPh>
    <rPh sb="9" eb="10">
      <t>カイ</t>
    </rPh>
    <phoneticPr fontId="3"/>
  </si>
  <si>
    <t>社会福祉法人生活・文化研究所</t>
    <rPh sb="0" eb="6">
      <t>シャカイフクシホウジン</t>
    </rPh>
    <rPh sb="6" eb="8">
      <t>セイカツ</t>
    </rPh>
    <rPh sb="9" eb="14">
      <t>ブンカケンキュウショ</t>
    </rPh>
    <phoneticPr fontId="3"/>
  </si>
  <si>
    <t>多機能型障害福祉サービス事業所移山寮</t>
    <rPh sb="0" eb="8">
      <t>タキノウガタショウガイフクシ</t>
    </rPh>
    <rPh sb="12" eb="15">
      <t>ジギョウショ</t>
    </rPh>
    <rPh sb="15" eb="18">
      <t>イサンリョウ</t>
    </rPh>
    <phoneticPr fontId="3"/>
  </si>
  <si>
    <t>社会福祉法人愛生会</t>
    <rPh sb="0" eb="2">
      <t>シャカイ</t>
    </rPh>
    <rPh sb="2" eb="4">
      <t>フクシ</t>
    </rPh>
    <rPh sb="4" eb="6">
      <t>ホウジン</t>
    </rPh>
    <rPh sb="6" eb="7">
      <t>アイ</t>
    </rPh>
    <rPh sb="7" eb="8">
      <t>セイ</t>
    </rPh>
    <rPh sb="8" eb="9">
      <t>カイ</t>
    </rPh>
    <phoneticPr fontId="3"/>
  </si>
  <si>
    <t>就労継続支援Ｂ型事業所栄幸園</t>
    <rPh sb="0" eb="6">
      <t>シュウロウケイゾクシエン</t>
    </rPh>
    <rPh sb="7" eb="8">
      <t>ガタ</t>
    </rPh>
    <rPh sb="8" eb="11">
      <t>ジギョウショ</t>
    </rPh>
    <rPh sb="11" eb="12">
      <t>エイ</t>
    </rPh>
    <rPh sb="12" eb="13">
      <t>サチ</t>
    </rPh>
    <rPh sb="13" eb="14">
      <t>エン</t>
    </rPh>
    <phoneticPr fontId="3"/>
  </si>
  <si>
    <t>社会福祉法人健誠会　</t>
    <rPh sb="0" eb="2">
      <t>シャカイ</t>
    </rPh>
    <rPh sb="2" eb="4">
      <t>フクシ</t>
    </rPh>
    <rPh sb="4" eb="6">
      <t>ホウジン</t>
    </rPh>
    <rPh sb="6" eb="7">
      <t>ケン</t>
    </rPh>
    <rPh sb="7" eb="8">
      <t>セイ</t>
    </rPh>
    <rPh sb="8" eb="9">
      <t>カイ</t>
    </rPh>
    <phoneticPr fontId="3"/>
  </si>
  <si>
    <t>多機能型事業所楽多</t>
    <rPh sb="0" eb="4">
      <t>タキノウガタ</t>
    </rPh>
    <rPh sb="4" eb="7">
      <t>ジギョウショ</t>
    </rPh>
    <rPh sb="7" eb="8">
      <t>ラク</t>
    </rPh>
    <rPh sb="8" eb="9">
      <t>タ</t>
    </rPh>
    <phoneticPr fontId="3"/>
  </si>
  <si>
    <t>特定非営利活動法人夢の里</t>
    <rPh sb="0" eb="2">
      <t>トクテイ</t>
    </rPh>
    <rPh sb="2" eb="5">
      <t>ヒエイリ</t>
    </rPh>
    <rPh sb="5" eb="9">
      <t>カツドウホウジン</t>
    </rPh>
    <rPh sb="9" eb="10">
      <t>ユメ</t>
    </rPh>
    <rPh sb="11" eb="12">
      <t>サト</t>
    </rPh>
    <phoneticPr fontId="3"/>
  </si>
  <si>
    <t>駒のまほろば</t>
    <rPh sb="0" eb="1">
      <t>コマ</t>
    </rPh>
    <phoneticPr fontId="3"/>
  </si>
  <si>
    <t>株式会社寛上</t>
    <rPh sb="0" eb="4">
      <t>カブシキカイシャ</t>
    </rPh>
    <rPh sb="4" eb="6">
      <t>ヒロカミ</t>
    </rPh>
    <phoneticPr fontId="3"/>
  </si>
  <si>
    <t>憩いの広場まんぷく</t>
    <rPh sb="0" eb="1">
      <t>イコ</t>
    </rPh>
    <rPh sb="3" eb="5">
      <t>ヒロバ</t>
    </rPh>
    <phoneticPr fontId="3"/>
  </si>
  <si>
    <t>多機能型事業所月見野食房別館</t>
    <rPh sb="0" eb="4">
      <t>タキノウガタ</t>
    </rPh>
    <rPh sb="4" eb="7">
      <t>ジギョウショ</t>
    </rPh>
    <rPh sb="7" eb="12">
      <t>ショクボウ</t>
    </rPh>
    <rPh sb="12" eb="14">
      <t>ベッカン</t>
    </rPh>
    <phoneticPr fontId="3"/>
  </si>
  <si>
    <t>社会福祉法人極光の会</t>
    <rPh sb="0" eb="6">
      <t>シャカイフクシホウジン</t>
    </rPh>
    <rPh sb="6" eb="8">
      <t>キョッコウ</t>
    </rPh>
    <rPh sb="9" eb="10">
      <t>カイ</t>
    </rPh>
    <phoneticPr fontId="3"/>
  </si>
  <si>
    <t>玄輝門</t>
    <rPh sb="0" eb="3">
      <t>ゲンキモン</t>
    </rPh>
    <phoneticPr fontId="3"/>
  </si>
  <si>
    <t>障害福祉サービス事業所工房「歩み」</t>
    <rPh sb="0" eb="2">
      <t>ショウガイ</t>
    </rPh>
    <rPh sb="2" eb="4">
      <t>フクシ</t>
    </rPh>
    <rPh sb="8" eb="11">
      <t>ジギョウショ</t>
    </rPh>
    <rPh sb="11" eb="13">
      <t>コウボウ</t>
    </rPh>
    <rPh sb="14" eb="15">
      <t>アユ</t>
    </rPh>
    <phoneticPr fontId="3"/>
  </si>
  <si>
    <t>指定障害福祉サービス事業所工房茶居花</t>
    <rPh sb="0" eb="2">
      <t>シテイ</t>
    </rPh>
    <rPh sb="2" eb="4">
      <t>ショウガイ</t>
    </rPh>
    <rPh sb="4" eb="6">
      <t>フクシ</t>
    </rPh>
    <rPh sb="10" eb="13">
      <t>ジギョウショ</t>
    </rPh>
    <rPh sb="13" eb="15">
      <t>コウボウ</t>
    </rPh>
    <rPh sb="15" eb="18">
      <t>チャイハナ</t>
    </rPh>
    <phoneticPr fontId="3"/>
  </si>
  <si>
    <t>多機能型事業所飛翔食房</t>
    <rPh sb="0" eb="4">
      <t>タキノウガタ</t>
    </rPh>
    <rPh sb="4" eb="7">
      <t>ジギョウショ</t>
    </rPh>
    <rPh sb="7" eb="11">
      <t>ヒショウショクボウ</t>
    </rPh>
    <phoneticPr fontId="3"/>
  </si>
  <si>
    <t>障害者就労継続支援事業所Ｂ型ひかり</t>
    <rPh sb="0" eb="3">
      <t>ショウガイシャ</t>
    </rPh>
    <rPh sb="3" eb="5">
      <t>シュウロウ</t>
    </rPh>
    <rPh sb="5" eb="7">
      <t>ケイゾク</t>
    </rPh>
    <rPh sb="7" eb="9">
      <t>シエン</t>
    </rPh>
    <rPh sb="9" eb="11">
      <t>ジギョウ</t>
    </rPh>
    <rPh sb="11" eb="12">
      <t>ショ</t>
    </rPh>
    <rPh sb="13" eb="14">
      <t>ガタ</t>
    </rPh>
    <phoneticPr fontId="3"/>
  </si>
  <si>
    <t>社会福祉法人桐の里</t>
    <rPh sb="0" eb="2">
      <t>シャカイ</t>
    </rPh>
    <rPh sb="2" eb="4">
      <t>フクシ</t>
    </rPh>
    <rPh sb="4" eb="6">
      <t>ホウジン</t>
    </rPh>
    <rPh sb="6" eb="7">
      <t>キリ</t>
    </rPh>
    <rPh sb="8" eb="9">
      <t>サト</t>
    </rPh>
    <phoneticPr fontId="3"/>
  </si>
  <si>
    <t>特定非営利活動法人桜の会</t>
    <rPh sb="0" eb="2">
      <t>トクテイ</t>
    </rPh>
    <rPh sb="2" eb="5">
      <t>ヒエイリ</t>
    </rPh>
    <rPh sb="5" eb="7">
      <t>カツドウ</t>
    </rPh>
    <rPh sb="7" eb="9">
      <t>ホウジン</t>
    </rPh>
    <rPh sb="9" eb="10">
      <t>サクラ</t>
    </rPh>
    <rPh sb="11" eb="12">
      <t>カイ</t>
    </rPh>
    <phoneticPr fontId="3"/>
  </si>
  <si>
    <t>株式会社青森福祉支援プラザ</t>
    <rPh sb="0" eb="4">
      <t>カブシキガイシャ</t>
    </rPh>
    <rPh sb="4" eb="10">
      <t>アオモリフクシシエン</t>
    </rPh>
    <phoneticPr fontId="3"/>
  </si>
  <si>
    <t>就労継続支援B型事業所心のとも作業所</t>
    <rPh sb="0" eb="6">
      <t>シュウロウケイゾクシエン</t>
    </rPh>
    <rPh sb="7" eb="8">
      <t>カタ</t>
    </rPh>
    <rPh sb="8" eb="11">
      <t>ジギョウショ</t>
    </rPh>
    <rPh sb="11" eb="12">
      <t>ココロ</t>
    </rPh>
    <rPh sb="15" eb="18">
      <t>サギョウショ</t>
    </rPh>
    <phoneticPr fontId="3"/>
  </si>
  <si>
    <t>社会福祉法人積善会</t>
    <rPh sb="0" eb="2">
      <t>シャカイ</t>
    </rPh>
    <rPh sb="2" eb="4">
      <t>フクシ</t>
    </rPh>
    <rPh sb="4" eb="6">
      <t>ホウジン</t>
    </rPh>
    <rPh sb="6" eb="9">
      <t>セキゼンカイ</t>
    </rPh>
    <phoneticPr fontId="3"/>
  </si>
  <si>
    <t>社会福祉法人清慈会</t>
    <rPh sb="0" eb="6">
      <t>シャカイフクシホウジン</t>
    </rPh>
    <rPh sb="6" eb="9">
      <t>セイジカイ</t>
    </rPh>
    <phoneticPr fontId="3"/>
  </si>
  <si>
    <t>社会福祉法人道友会</t>
    <rPh sb="0" eb="2">
      <t>シャカイ</t>
    </rPh>
    <rPh sb="2" eb="4">
      <t>フクシ</t>
    </rPh>
    <rPh sb="4" eb="6">
      <t>ホウジン</t>
    </rPh>
    <rPh sb="6" eb="9">
      <t>ドウユウカイ</t>
    </rPh>
    <phoneticPr fontId="3"/>
  </si>
  <si>
    <t>社会福祉法人みやぎ会</t>
    <rPh sb="0" eb="6">
      <t>シャカイフクシホウジン</t>
    </rPh>
    <rPh sb="9" eb="10">
      <t>カイ</t>
    </rPh>
    <phoneticPr fontId="3"/>
  </si>
  <si>
    <t>多機能型事業所大石の里</t>
    <rPh sb="0" eb="7">
      <t>タキノウガタジギョウショ</t>
    </rPh>
    <rPh sb="7" eb="9">
      <t>オオイシ</t>
    </rPh>
    <rPh sb="10" eb="11">
      <t>サト</t>
    </rPh>
    <phoneticPr fontId="3"/>
  </si>
  <si>
    <t>指定障害者就労継続支援Ｂ型事業所「拓」</t>
    <rPh sb="0" eb="2">
      <t>シテイ</t>
    </rPh>
    <rPh sb="2" eb="5">
      <t>ショウガイシャ</t>
    </rPh>
    <rPh sb="5" eb="7">
      <t>シュウロウ</t>
    </rPh>
    <rPh sb="7" eb="9">
      <t>ケイゾク</t>
    </rPh>
    <rPh sb="9" eb="11">
      <t>シエン</t>
    </rPh>
    <rPh sb="12" eb="13">
      <t>ガタ</t>
    </rPh>
    <rPh sb="13" eb="16">
      <t>ジギョウショ</t>
    </rPh>
    <rPh sb="17" eb="18">
      <t>タク</t>
    </rPh>
    <phoneticPr fontId="3"/>
  </si>
  <si>
    <t>社会福祉法人恩和会</t>
    <rPh sb="0" eb="2">
      <t>シャカイ</t>
    </rPh>
    <rPh sb="2" eb="4">
      <t>フクシ</t>
    </rPh>
    <rPh sb="4" eb="6">
      <t>ホウジン</t>
    </rPh>
    <rPh sb="6" eb="9">
      <t>オンワカイ</t>
    </rPh>
    <phoneticPr fontId="3"/>
  </si>
  <si>
    <t>障がい福祉サービス事業所農工園千里平</t>
    <phoneticPr fontId="3"/>
  </si>
  <si>
    <t>一般社団法人禾倫</t>
    <rPh sb="0" eb="6">
      <t>イッパンシャダンホウジン</t>
    </rPh>
    <rPh sb="6" eb="8">
      <t>カリン</t>
    </rPh>
    <phoneticPr fontId="3"/>
  </si>
  <si>
    <t>八戸グリーンプランツ(Hachinohe Green Plants)</t>
    <phoneticPr fontId="3"/>
  </si>
  <si>
    <t>就労継続支援Ｂ型事業所八甲荘</t>
    <rPh sb="0" eb="2">
      <t>シュウロウ</t>
    </rPh>
    <rPh sb="2" eb="4">
      <t>ケイゾク</t>
    </rPh>
    <rPh sb="4" eb="6">
      <t>シエン</t>
    </rPh>
    <rPh sb="7" eb="8">
      <t>カタ</t>
    </rPh>
    <rPh sb="8" eb="11">
      <t>ジギョウショ</t>
    </rPh>
    <rPh sb="11" eb="14">
      <t>ハッコウソウ</t>
    </rPh>
    <phoneticPr fontId="3"/>
  </si>
  <si>
    <t>株式会社明倫</t>
    <rPh sb="0" eb="4">
      <t>カブシキガイシャ</t>
    </rPh>
    <rPh sb="4" eb="6">
      <t>メイリン</t>
    </rPh>
    <phoneticPr fontId="3"/>
  </si>
  <si>
    <t>多機能型事業所夢工房月見野</t>
    <rPh sb="0" eb="4">
      <t>タキノウガタ</t>
    </rPh>
    <rPh sb="4" eb="7">
      <t>ジギョウショ</t>
    </rPh>
    <rPh sb="7" eb="13">
      <t>ユメ</t>
    </rPh>
    <phoneticPr fontId="3"/>
  </si>
  <si>
    <t>ココア（事業所番号0212100184）</t>
    <rPh sb="4" eb="9">
      <t>ジギョウショバンゴウ</t>
    </rPh>
    <phoneticPr fontId="3"/>
  </si>
  <si>
    <t>特定非営利活動法人陽だまりの家</t>
    <rPh sb="0" eb="2">
      <t>トクテイ</t>
    </rPh>
    <rPh sb="2" eb="5">
      <t>ヒエイリ</t>
    </rPh>
    <rPh sb="5" eb="7">
      <t>カツドウ</t>
    </rPh>
    <rPh sb="7" eb="9">
      <t>ホウジン</t>
    </rPh>
    <rPh sb="9" eb="10">
      <t>ヒ</t>
    </rPh>
    <rPh sb="14" eb="15">
      <t>イエ</t>
    </rPh>
    <phoneticPr fontId="3"/>
  </si>
  <si>
    <t>株式会社陽より会</t>
    <rPh sb="0" eb="4">
      <t>カブシキガイシャ</t>
    </rPh>
    <rPh sb="4" eb="5">
      <t>ヒ</t>
    </rPh>
    <rPh sb="7" eb="8">
      <t>カイ</t>
    </rPh>
    <phoneticPr fontId="3"/>
  </si>
  <si>
    <t>特定非営利活動法人来夢の里</t>
    <rPh sb="0" eb="9">
      <t>トクテイヒエイリカツドウホウジン</t>
    </rPh>
    <rPh sb="9" eb="11">
      <t>ライム</t>
    </rPh>
    <rPh sb="12" eb="13">
      <t>サト</t>
    </rPh>
    <phoneticPr fontId="3"/>
  </si>
  <si>
    <t>社会福祉法人愛生会</t>
    <rPh sb="0" eb="2">
      <t>シャカイ</t>
    </rPh>
    <rPh sb="2" eb="4">
      <t>フクシ</t>
    </rPh>
    <rPh sb="4" eb="6">
      <t>ホウジン</t>
    </rPh>
    <rPh sb="6" eb="9">
      <t>アイセイカイ</t>
    </rPh>
    <phoneticPr fontId="3"/>
  </si>
  <si>
    <t>特定非営利活動法人team.Step by step</t>
    <rPh sb="0" eb="9">
      <t>トクテイヒエイリカツドウホウジン</t>
    </rPh>
    <phoneticPr fontId="3"/>
  </si>
  <si>
    <t>特定非営利活動法人ドリーム</t>
    <phoneticPr fontId="3"/>
  </si>
  <si>
    <t>社会福祉法人親泉会</t>
    <rPh sb="0" eb="2">
      <t>シャカイ</t>
    </rPh>
    <rPh sb="2" eb="4">
      <t>フクシ</t>
    </rPh>
    <rPh sb="4" eb="6">
      <t>ホウジン</t>
    </rPh>
    <rPh sb="6" eb="7">
      <t>オヤ</t>
    </rPh>
    <rPh sb="7" eb="8">
      <t>イズミ</t>
    </rPh>
    <rPh sb="8" eb="9">
      <t>カイ</t>
    </rPh>
    <phoneticPr fontId="3"/>
  </si>
  <si>
    <t>こだまの園</t>
    <rPh sb="4" eb="5">
      <t>ソノ</t>
    </rPh>
    <phoneticPr fontId="3"/>
  </si>
  <si>
    <t>ジョブアカデミー青森西</t>
    <rPh sb="8" eb="10">
      <t>アオモリ</t>
    </rPh>
    <rPh sb="10" eb="11">
      <t>ニシ</t>
    </rPh>
    <phoneticPr fontId="3"/>
  </si>
  <si>
    <t>社会福祉法人島光会</t>
    <rPh sb="0" eb="2">
      <t>シャカイ</t>
    </rPh>
    <rPh sb="2" eb="4">
      <t>フクシ</t>
    </rPh>
    <rPh sb="4" eb="6">
      <t>ホウジン</t>
    </rPh>
    <rPh sb="6" eb="7">
      <t>シマ</t>
    </rPh>
    <rPh sb="7" eb="8">
      <t>ヒカ</t>
    </rPh>
    <rPh sb="8" eb="9">
      <t>カイ</t>
    </rPh>
    <phoneticPr fontId="3"/>
  </si>
  <si>
    <t>就労継続支援Ｂ型事業所ひまわり</t>
    <rPh sb="0" eb="6">
      <t>シュウロウケイゾクシエン</t>
    </rPh>
    <rPh sb="7" eb="11">
      <t>ガタジギョウショ</t>
    </rPh>
    <phoneticPr fontId="3"/>
  </si>
  <si>
    <t>特定非営利活動法人ドアドアらうんど・青森</t>
    <rPh sb="0" eb="2">
      <t>トクテイ</t>
    </rPh>
    <rPh sb="2" eb="5">
      <t>ヒエイリ</t>
    </rPh>
    <rPh sb="5" eb="7">
      <t>カツドウ</t>
    </rPh>
    <rPh sb="7" eb="9">
      <t>ホウジン</t>
    </rPh>
    <rPh sb="18" eb="20">
      <t>アオモリ</t>
    </rPh>
    <phoneticPr fontId="3"/>
  </si>
  <si>
    <t>就労継続支援Ｂ型ほ・だあちゃ</t>
    <rPh sb="0" eb="4">
      <t>シュウロウケイゾク</t>
    </rPh>
    <rPh sb="4" eb="6">
      <t>シエン</t>
    </rPh>
    <rPh sb="7" eb="8">
      <t>ガタ</t>
    </rPh>
    <phoneticPr fontId="3"/>
  </si>
  <si>
    <t>社会福祉法人愛和会</t>
    <rPh sb="0" eb="2">
      <t>シャカイ</t>
    </rPh>
    <rPh sb="2" eb="4">
      <t>フクシ</t>
    </rPh>
    <rPh sb="4" eb="6">
      <t>ホウジン</t>
    </rPh>
    <rPh sb="6" eb="9">
      <t>アイワカイ</t>
    </rPh>
    <phoneticPr fontId="3"/>
  </si>
  <si>
    <t>社会福祉法人和晃会</t>
    <rPh sb="0" eb="2">
      <t>シャカイ</t>
    </rPh>
    <rPh sb="2" eb="4">
      <t>フクシ</t>
    </rPh>
    <rPh sb="4" eb="6">
      <t>ホウジン</t>
    </rPh>
    <rPh sb="6" eb="7">
      <t>ワ</t>
    </rPh>
    <rPh sb="7" eb="8">
      <t>アキラ</t>
    </rPh>
    <rPh sb="8" eb="9">
      <t>カイ</t>
    </rPh>
    <phoneticPr fontId="3"/>
  </si>
  <si>
    <t>障害者支援施設旭光園</t>
    <phoneticPr fontId="3"/>
  </si>
  <si>
    <t>おおばこ作業所</t>
    <rPh sb="4" eb="6">
      <t>サギョウ</t>
    </rPh>
    <rPh sb="6" eb="7">
      <t>ショ</t>
    </rPh>
    <phoneticPr fontId="3"/>
  </si>
  <si>
    <t>社会福祉法人求道舎</t>
    <rPh sb="0" eb="2">
      <t>シャカイ</t>
    </rPh>
    <rPh sb="2" eb="4">
      <t>フクシ</t>
    </rPh>
    <rPh sb="4" eb="6">
      <t>ホウジン</t>
    </rPh>
    <rPh sb="6" eb="8">
      <t>キュウドウ</t>
    </rPh>
    <rPh sb="8" eb="9">
      <t>シャ</t>
    </rPh>
    <phoneticPr fontId="3"/>
  </si>
  <si>
    <t>社会福祉法人ほほえみ</t>
    <rPh sb="0" eb="6">
      <t>シャカイフクシホウジン</t>
    </rPh>
    <phoneticPr fontId="3"/>
  </si>
  <si>
    <t>カリフラワー</t>
    <phoneticPr fontId="3"/>
  </si>
  <si>
    <t>社会福祉法人ほほえみ</t>
    <rPh sb="0" eb="2">
      <t>シャカイ</t>
    </rPh>
    <rPh sb="2" eb="4">
      <t>フクシ</t>
    </rPh>
    <rPh sb="4" eb="6">
      <t>ホウジン</t>
    </rPh>
    <phoneticPr fontId="3"/>
  </si>
  <si>
    <t>株式会社イコール</t>
    <rPh sb="0" eb="4">
      <t>カブシキガイシャ</t>
    </rPh>
    <phoneticPr fontId="3"/>
  </si>
  <si>
    <t>一般社団法人アイループ</t>
    <rPh sb="0" eb="6">
      <t>イッパンシャダンホウジン</t>
    </rPh>
    <phoneticPr fontId="3"/>
  </si>
  <si>
    <t>ほっとワークはぴくる</t>
    <phoneticPr fontId="3"/>
  </si>
  <si>
    <t>株式会社帆の風</t>
  </si>
  <si>
    <t>パッソアパッソ</t>
    <phoneticPr fontId="3"/>
  </si>
  <si>
    <t>障がい者就労継続支援ＡＢ型事業所合同会社咲花ー菜</t>
    <rPh sb="0" eb="1">
      <t>ショウ</t>
    </rPh>
    <rPh sb="3" eb="4">
      <t>シャ</t>
    </rPh>
    <rPh sb="4" eb="6">
      <t>シュウロウ</t>
    </rPh>
    <rPh sb="6" eb="8">
      <t>ケイゾク</t>
    </rPh>
    <rPh sb="8" eb="10">
      <t>シエン</t>
    </rPh>
    <rPh sb="12" eb="13">
      <t>ガタ</t>
    </rPh>
    <rPh sb="13" eb="16">
      <t>ジギョウショ</t>
    </rPh>
    <rPh sb="16" eb="18">
      <t>ゴウドウ</t>
    </rPh>
    <rPh sb="18" eb="20">
      <t>ガイシャ</t>
    </rPh>
    <rPh sb="20" eb="21">
      <t>サ</t>
    </rPh>
    <rPh sb="21" eb="22">
      <t>ハナ</t>
    </rPh>
    <rPh sb="23" eb="24">
      <t>ナ</t>
    </rPh>
    <phoneticPr fontId="3"/>
  </si>
  <si>
    <t>合同会社咲花―菜</t>
    <rPh sb="0" eb="4">
      <t>ゴウドウカイシャ</t>
    </rPh>
    <rPh sb="4" eb="5">
      <t>サ</t>
    </rPh>
    <rPh sb="5" eb="6">
      <t>ハナ</t>
    </rPh>
    <rPh sb="7" eb="8">
      <t>ナ</t>
    </rPh>
    <phoneticPr fontId="3"/>
  </si>
  <si>
    <t>就労継続支援事業所情熱</t>
    <rPh sb="0" eb="9">
      <t>シュウロウケイゾクシエンジギョウショ</t>
    </rPh>
    <rPh sb="9" eb="11">
      <t>ジョウネツ</t>
    </rPh>
    <phoneticPr fontId="3"/>
  </si>
  <si>
    <t>株式会社帆の風五所川原営業所</t>
    <phoneticPr fontId="3"/>
  </si>
  <si>
    <t>社会福祉法人ぶさん会</t>
    <rPh sb="0" eb="2">
      <t>シャカイ</t>
    </rPh>
    <rPh sb="2" eb="4">
      <t>フクシ</t>
    </rPh>
    <rPh sb="4" eb="6">
      <t>ホウジン</t>
    </rPh>
    <phoneticPr fontId="3"/>
  </si>
  <si>
    <t>合同会社健有会</t>
    <rPh sb="0" eb="4">
      <t>ゴウドウカイシャ</t>
    </rPh>
    <rPh sb="4" eb="7">
      <t>ケンユウカイ</t>
    </rPh>
    <phoneticPr fontId="3"/>
  </si>
  <si>
    <t>合同会社咲花―菜</t>
    <rPh sb="0" eb="4">
      <t>ゴウドウガイシャ</t>
    </rPh>
    <rPh sb="4" eb="5">
      <t>サ</t>
    </rPh>
    <rPh sb="5" eb="6">
      <t>ハナ</t>
    </rPh>
    <rPh sb="7" eb="8">
      <t>ナ</t>
    </rPh>
    <phoneticPr fontId="3"/>
  </si>
  <si>
    <t>就労継続支援Ｂ型事業所就労サポートセンターほほ笑み</t>
    <phoneticPr fontId="3"/>
  </si>
  <si>
    <t>社会福祉法人七戸福祉会</t>
    <rPh sb="0" eb="2">
      <t>シャカイ</t>
    </rPh>
    <rPh sb="2" eb="4">
      <t>フクシ</t>
    </rPh>
    <rPh sb="4" eb="6">
      <t>ホウジン</t>
    </rPh>
    <rPh sb="6" eb="11">
      <t>シチノヘフクシカイ</t>
    </rPh>
    <phoneticPr fontId="3"/>
  </si>
  <si>
    <t>多機能型障害福祉サービス事業所城西の杜</t>
    <rPh sb="0" eb="8">
      <t>タキノウガタショウガイフクシ</t>
    </rPh>
    <rPh sb="12" eb="15">
      <t>ジギョウショ</t>
    </rPh>
    <rPh sb="15" eb="17">
      <t>ジョウセイ</t>
    </rPh>
    <rPh sb="18" eb="19">
      <t>モリ</t>
    </rPh>
    <phoneticPr fontId="3"/>
  </si>
  <si>
    <t>社会福祉法人七戸福祉会</t>
    <rPh sb="0" eb="2">
      <t>シャカイ</t>
    </rPh>
    <rPh sb="2" eb="4">
      <t>フクシ</t>
    </rPh>
    <rPh sb="4" eb="6">
      <t>ホウジン</t>
    </rPh>
    <rPh sb="6" eb="8">
      <t>シチノヘ</t>
    </rPh>
    <rPh sb="8" eb="11">
      <t>フクシカイ</t>
    </rPh>
    <phoneticPr fontId="3"/>
  </si>
  <si>
    <t>多機能型障害福祉サービス事業所城西の杜</t>
    <rPh sb="0" eb="4">
      <t>タキノウガタ</t>
    </rPh>
    <rPh sb="4" eb="6">
      <t>ショウガイ</t>
    </rPh>
    <rPh sb="6" eb="8">
      <t>フクシ</t>
    </rPh>
    <rPh sb="12" eb="15">
      <t>ジギョウショ</t>
    </rPh>
    <rPh sb="15" eb="17">
      <t>ジョウセイ</t>
    </rPh>
    <rPh sb="18" eb="19">
      <t>モリ</t>
    </rPh>
    <phoneticPr fontId="3"/>
  </si>
  <si>
    <t>株式会社ユニバーサルグループ</t>
    <rPh sb="0" eb="4">
      <t>カブシキガイシャ</t>
    </rPh>
    <phoneticPr fontId="3"/>
  </si>
  <si>
    <t>世道会館</t>
    <rPh sb="0" eb="1">
      <t>ヨ</t>
    </rPh>
    <rPh sb="1" eb="2">
      <t>ミチ</t>
    </rPh>
    <rPh sb="2" eb="4">
      <t>カイカン</t>
    </rPh>
    <phoneticPr fontId="3"/>
  </si>
  <si>
    <t>就労継続支援A型事業所ジョイネット大町</t>
    <rPh sb="0" eb="6">
      <t>シュウロウケイゾクシエン</t>
    </rPh>
    <rPh sb="7" eb="8">
      <t>ガタ</t>
    </rPh>
    <rPh sb="8" eb="11">
      <t>ジギョウショ</t>
    </rPh>
    <rPh sb="17" eb="19">
      <t>オオマチ</t>
    </rPh>
    <phoneticPr fontId="3"/>
  </si>
  <si>
    <t>社会福祉協議会</t>
    <phoneticPr fontId="3"/>
  </si>
  <si>
    <t>株式・合名・合資・合同会社</t>
    <phoneticPr fontId="3"/>
  </si>
  <si>
    <r>
      <t>特定非営利活動法人（</t>
    </r>
    <r>
      <rPr>
        <sz val="12"/>
        <color rgb="FFFF0000"/>
        <rFont val="Calibri"/>
        <family val="2"/>
      </rPr>
      <t>NPO</t>
    </r>
    <r>
      <rPr>
        <sz val="12"/>
        <color rgb="FFFF0000"/>
        <rFont val="ＭＳ Ｐゴシック"/>
        <family val="3"/>
        <charset val="128"/>
      </rPr>
      <t>）</t>
    </r>
  </si>
  <si>
    <t>その他（社団・財団・農協・生協等</t>
    <phoneticPr fontId="3"/>
  </si>
  <si>
    <t>社会福祉法人抱民舎</t>
    <rPh sb="0" eb="6">
      <t>シャカイフクシホウジン</t>
    </rPh>
    <rPh sb="6" eb="9">
      <t>ホウミンシャ</t>
    </rPh>
    <phoneticPr fontId="3"/>
  </si>
  <si>
    <t>社会福祉法人楽晴会</t>
    <rPh sb="0" eb="4">
      <t>シャカイフクシ</t>
    </rPh>
    <rPh sb="4" eb="6">
      <t>ホウジン</t>
    </rPh>
    <rPh sb="6" eb="9">
      <t>ラクセイカイ</t>
    </rPh>
    <phoneticPr fontId="3"/>
  </si>
  <si>
    <t>cona</t>
    <phoneticPr fontId="3"/>
  </si>
  <si>
    <t>青森コロニーソレイユ</t>
    <rPh sb="0" eb="2">
      <t>アオモリ</t>
    </rPh>
    <phoneticPr fontId="3"/>
  </si>
  <si>
    <t>社会福祉法人義栄会</t>
    <rPh sb="0" eb="6">
      <t>シャカイフクシホウジン</t>
    </rPh>
    <rPh sb="6" eb="9">
      <t>ギエイカイ</t>
    </rPh>
    <phoneticPr fontId="3"/>
  </si>
  <si>
    <t>障がい者就労継続支援ＡＢ型事業所合同会社咲花ー菜</t>
    <phoneticPr fontId="3"/>
  </si>
  <si>
    <t>ゆいまある</t>
    <phoneticPr fontId="3"/>
  </si>
  <si>
    <t>社会福祉法人清慈会</t>
    <rPh sb="0" eb="2">
      <t>シャカイ</t>
    </rPh>
    <rPh sb="2" eb="4">
      <t>フクシ</t>
    </rPh>
    <rPh sb="4" eb="6">
      <t>ホウジン</t>
    </rPh>
    <rPh sb="6" eb="7">
      <t>セイ</t>
    </rPh>
    <rPh sb="7" eb="8">
      <t>ジ</t>
    </rPh>
    <rPh sb="8" eb="9">
      <t>カイ</t>
    </rPh>
    <phoneticPr fontId="3"/>
  </si>
  <si>
    <t>青森コロニーセンター</t>
    <rPh sb="0" eb="2">
      <t>アオモリ</t>
    </rPh>
    <phoneticPr fontId="3"/>
  </si>
  <si>
    <t>社会福祉法人慈泉会</t>
    <rPh sb="0" eb="2">
      <t>シャカイ</t>
    </rPh>
    <rPh sb="2" eb="4">
      <t>フクシ</t>
    </rPh>
    <rPh sb="4" eb="6">
      <t>ホウジン</t>
    </rPh>
    <rPh sb="6" eb="9">
      <t>ジセンカイ</t>
    </rPh>
    <phoneticPr fontId="3"/>
  </si>
  <si>
    <t>就労継続支援事業所鶴花塾</t>
    <rPh sb="0" eb="2">
      <t>シュウロウ</t>
    </rPh>
    <rPh sb="2" eb="4">
      <t>ケイゾク</t>
    </rPh>
    <rPh sb="4" eb="6">
      <t>シエン</t>
    </rPh>
    <rPh sb="6" eb="8">
      <t>ジギョウ</t>
    </rPh>
    <rPh sb="8" eb="9">
      <t>ショ</t>
    </rPh>
    <rPh sb="9" eb="10">
      <t>ツル</t>
    </rPh>
    <rPh sb="10" eb="11">
      <t>ハナ</t>
    </rPh>
    <rPh sb="11" eb="12">
      <t>ジュク</t>
    </rPh>
    <phoneticPr fontId="3"/>
  </si>
  <si>
    <t>社会福祉法人求道舎</t>
    <rPh sb="0" eb="2">
      <t>シャカイ</t>
    </rPh>
    <rPh sb="2" eb="4">
      <t>フクシ</t>
    </rPh>
    <rPh sb="4" eb="6">
      <t>ホウジン</t>
    </rPh>
    <rPh sb="6" eb="7">
      <t>キュウ</t>
    </rPh>
    <rPh sb="7" eb="8">
      <t>ドウ</t>
    </rPh>
    <rPh sb="8" eb="9">
      <t>シャ</t>
    </rPh>
    <phoneticPr fontId="3"/>
  </si>
  <si>
    <t>社会福祉法人浪岡あすなろ会</t>
    <rPh sb="0" eb="2">
      <t>シャカイ</t>
    </rPh>
    <rPh sb="2" eb="4">
      <t>フクシ</t>
    </rPh>
    <rPh sb="4" eb="6">
      <t>ホウジン</t>
    </rPh>
    <rPh sb="6" eb="8">
      <t>ナミオカ</t>
    </rPh>
    <rPh sb="12" eb="13">
      <t>カイ</t>
    </rPh>
    <phoneticPr fontId="3"/>
  </si>
  <si>
    <t>就労継続支援（Ｂ型）あづまーる</t>
    <phoneticPr fontId="3"/>
  </si>
  <si>
    <t>社会福祉法人共生の杜</t>
    <rPh sb="0" eb="2">
      <t>シャカイ</t>
    </rPh>
    <rPh sb="2" eb="4">
      <t>フクシ</t>
    </rPh>
    <rPh sb="4" eb="6">
      <t>ホウジン</t>
    </rPh>
    <rPh sb="6" eb="8">
      <t>キョウセイ</t>
    </rPh>
    <rPh sb="9" eb="10">
      <t>モリ</t>
    </rPh>
    <phoneticPr fontId="3"/>
  </si>
  <si>
    <t>合同会社あかね産業</t>
    <rPh sb="0" eb="4">
      <t>ゴウドウガイシャ</t>
    </rPh>
    <rPh sb="7" eb="9">
      <t>サンギョウ</t>
    </rPh>
    <phoneticPr fontId="3"/>
  </si>
  <si>
    <t>就労継続支援事業所はる</t>
    <rPh sb="0" eb="6">
      <t>シュウロウケイゾクシエン</t>
    </rPh>
    <rPh sb="6" eb="9">
      <t>ジギョウショ</t>
    </rPh>
    <phoneticPr fontId="3"/>
  </si>
  <si>
    <t>就労継続支援Ｂ型サービス費（Ⅰ）又は就労継続支援Ｂ型サービス費（Ⅱ）</t>
    <phoneticPr fontId="3"/>
  </si>
  <si>
    <t>福祉工房ソレイユ</t>
    <rPh sb="0" eb="4">
      <t>フクシコウボウ</t>
    </rPh>
    <phoneticPr fontId="3"/>
  </si>
  <si>
    <t>合同会社ＣＯＬＯＲ</t>
    <rPh sb="0" eb="4">
      <t>ゴウドウガイシャ</t>
    </rPh>
    <phoneticPr fontId="3"/>
  </si>
  <si>
    <t>青森県</t>
    <rPh sb="0" eb="3">
      <t>アオモリケン</t>
    </rPh>
    <phoneticPr fontId="3"/>
  </si>
  <si>
    <t>株式会社セブール</t>
    <rPh sb="0" eb="4">
      <t>カブシキガイシャ</t>
    </rPh>
    <phoneticPr fontId="3"/>
  </si>
  <si>
    <t>就労継続支援Ａ型事業所「フラット」</t>
    <rPh sb="0" eb="2">
      <t>シュウロウ</t>
    </rPh>
    <rPh sb="2" eb="4">
      <t>ケイゾク</t>
    </rPh>
    <rPh sb="4" eb="6">
      <t>シエン</t>
    </rPh>
    <rPh sb="7" eb="8">
      <t>ガタ</t>
    </rPh>
    <phoneticPr fontId="3"/>
  </si>
  <si>
    <t>休止</t>
    <rPh sb="0" eb="2">
      <t>キュウシ</t>
    </rPh>
    <phoneticPr fontId="3"/>
  </si>
  <si>
    <t>就労継続支援Ａ型事業所プレッソ</t>
    <rPh sb="0" eb="2">
      <t>シュウロウ</t>
    </rPh>
    <rPh sb="2" eb="4">
      <t>ケイゾク</t>
    </rPh>
    <rPh sb="4" eb="6">
      <t>シエン</t>
    </rPh>
    <rPh sb="7" eb="8">
      <t>ガタ</t>
    </rPh>
    <phoneticPr fontId="3"/>
  </si>
  <si>
    <t>廃止</t>
    <rPh sb="0" eb="2">
      <t>ハイシ</t>
    </rPh>
    <phoneticPr fontId="3"/>
  </si>
  <si>
    <t>アイデンド八戸</t>
    <rPh sb="5" eb="7">
      <t>ハチノヘ</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</si>
</sst>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_);[Red]\(#,##0.0\)"/>
    <numFmt numFmtId="180" formatCode="0.0%"/>
    <numFmt numFmtId="181" formatCode="0_);[Red]\(0\)"/>
    <numFmt numFmtId="182" formatCode="0_);\(0\)"/>
    <numFmt numFmtId="183" formatCode="0.000%"/>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1"/>
      <color rgb="FFFF0000"/>
      <name val="ＭＳ Ｐゴシック"/>
      <family val="3"/>
      <charset val="128"/>
    </font>
    <font>
      <sz val="11"/>
      <color theme="1"/>
      <name val="ＭＳ ゴシック"/>
      <family val="3"/>
      <charset val="128"/>
    </font>
    <font>
      <sz val="12"/>
      <color rgb="FFFF0000"/>
      <name val="ＭＳ Ｐゴシック"/>
      <family val="3"/>
      <charset val="128"/>
    </font>
    <font>
      <sz val="10"/>
      <color theme="1"/>
      <name val="ＭＳ Ｐゴシック"/>
      <family val="3"/>
      <charset val="128"/>
    </font>
    <font>
      <sz val="18"/>
      <color theme="1"/>
      <name val="ＭＳ Ｐゴシック"/>
      <family val="3"/>
      <charset val="128"/>
    </font>
    <font>
      <strike/>
      <sz val="10"/>
      <color theme="1"/>
      <name val="ＭＳ Ｐゴシック"/>
      <family val="3"/>
      <charset val="128"/>
    </font>
    <font>
      <sz val="9"/>
      <color theme="1"/>
      <name val="ＭＳ Ｐゴシック"/>
      <family val="3"/>
      <charset val="128"/>
    </font>
    <font>
      <sz val="14"/>
      <color theme="1"/>
      <name val="ＭＳ Ｐゴシック"/>
      <family val="3"/>
      <charset val="128"/>
    </font>
    <font>
      <sz val="11"/>
      <color rgb="FF9C6500"/>
      <name val="ＭＳ Ｐゴシック"/>
      <family val="2"/>
      <charset val="128"/>
      <scheme val="minor"/>
    </font>
    <font>
      <sz val="7"/>
      <name val="ＭＳ Ｐゴシック"/>
      <family val="3"/>
      <charset val="128"/>
    </font>
    <font>
      <sz val="11"/>
      <color indexed="10"/>
      <name val="ＭＳ Ｐゴシック"/>
      <family val="3"/>
      <charset val="128"/>
    </font>
    <font>
      <sz val="12"/>
      <color indexed="10"/>
      <name val="ＭＳ Ｐゴシック"/>
      <family val="3"/>
      <charset val="128"/>
    </font>
    <font>
      <sz val="11"/>
      <color rgb="FF000000"/>
      <name val="ＭＳ Ｐゴシック"/>
      <family val="3"/>
      <charset val="128"/>
    </font>
    <font>
      <sz val="11"/>
      <color theme="1"/>
      <name val="MS PGothic"/>
      <family val="3"/>
      <charset val="128"/>
    </font>
    <font>
      <sz val="11"/>
      <name val="MS PGothic"/>
      <family val="3"/>
      <charset val="128"/>
    </font>
    <font>
      <sz val="11"/>
      <color rgb="FFFF0000"/>
      <name val="MS PGothic"/>
      <family val="3"/>
      <charset val="128"/>
    </font>
    <font>
      <sz val="12"/>
      <color rgb="FFFF0000"/>
      <name val="MS PGothic"/>
      <family val="3"/>
      <charset val="128"/>
    </font>
    <font>
      <sz val="12"/>
      <color rgb="FFFF0000"/>
      <name val="Calibri"/>
      <family val="2"/>
    </font>
    <font>
      <sz val="11"/>
      <color indexed="63"/>
      <name val="ＭＳ Ｐゴシック"/>
      <family val="3"/>
      <charset val="128"/>
    </font>
  </fonts>
  <fills count="15">
    <fill>
      <patternFill patternType="none"/>
    </fill>
    <fill>
      <patternFill patternType="gray125"/>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rgb="FFCCCCFF"/>
        <bgColor indexed="64"/>
      </patternFill>
    </fill>
    <fill>
      <patternFill patternType="solid">
        <fgColor rgb="FFFFEB9C"/>
      </patternFill>
    </fill>
    <fill>
      <patternFill patternType="solid">
        <fgColor indexed="9"/>
        <bgColor indexed="64"/>
      </patternFill>
    </fill>
    <fill>
      <patternFill patternType="solid">
        <fgColor rgb="FF00B0F0"/>
        <bgColor indexed="64"/>
      </patternFill>
    </fill>
    <fill>
      <patternFill patternType="solid">
        <fgColor theme="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xf numFmtId="0" fontId="1" fillId="0" borderId="0">
      <alignment vertical="center"/>
    </xf>
    <xf numFmtId="0" fontId="17" fillId="11" borderId="0" applyNumberFormat="0" applyBorder="0" applyAlignment="0" applyProtection="0">
      <alignment vertical="center"/>
    </xf>
  </cellStyleXfs>
  <cellXfs count="189">
    <xf numFmtId="0" fontId="0" fillId="0" borderId="0" xfId="0">
      <alignment vertical="center"/>
    </xf>
    <xf numFmtId="0" fontId="2" fillId="0" borderId="0" xfId="0" applyFont="1">
      <alignment vertical="center"/>
    </xf>
    <xf numFmtId="177" fontId="2" fillId="0" borderId="0" xfId="0" applyNumberFormat="1" applyFont="1" applyAlignment="1">
      <alignment horizontal="right" vertical="center"/>
    </xf>
    <xf numFmtId="0" fontId="2" fillId="0" borderId="0" xfId="0" applyFont="1" applyFill="1">
      <alignment vertical="center"/>
    </xf>
    <xf numFmtId="0" fontId="2" fillId="0" borderId="0" xfId="0" applyFont="1" applyAlignment="1">
      <alignment horizontal="center" vertical="center"/>
    </xf>
    <xf numFmtId="176" fontId="6" fillId="0" borderId="1" xfId="0" applyNumberFormat="1" applyFont="1" applyFill="1" applyBorder="1" applyAlignment="1">
      <alignment horizontal="center" vertical="center" shrinkToFit="1"/>
    </xf>
    <xf numFmtId="179" fontId="5" fillId="0" borderId="1" xfId="2" applyNumberFormat="1" applyFont="1" applyFill="1" applyBorder="1" applyAlignment="1">
      <alignment horizontal="right" vertical="center"/>
    </xf>
    <xf numFmtId="0" fontId="7" fillId="0" borderId="0" xfId="0" applyFont="1" applyAlignment="1">
      <alignment vertical="center" wrapText="1"/>
    </xf>
    <xf numFmtId="177" fontId="0" fillId="0" borderId="1" xfId="1" applyNumberFormat="1" applyFont="1" applyFill="1" applyBorder="1" applyAlignment="1" applyProtection="1">
      <alignment vertical="center"/>
    </xf>
    <xf numFmtId="180" fontId="0" fillId="0" borderId="1" xfId="1" applyNumberFormat="1" applyFont="1" applyFill="1" applyBorder="1" applyAlignment="1" applyProtection="1">
      <alignment horizontal="right" vertical="center"/>
    </xf>
    <xf numFmtId="177" fontId="5" fillId="0" borderId="1" xfId="2" applyNumberFormat="1" applyFont="1" applyFill="1" applyBorder="1" applyAlignment="1">
      <alignment vertical="center"/>
    </xf>
    <xf numFmtId="178" fontId="5" fillId="0" borderId="2" xfId="0" applyNumberFormat="1" applyFont="1" applyBorder="1" applyAlignment="1">
      <alignment horizontal="right" vertical="center"/>
    </xf>
    <xf numFmtId="177" fontId="2" fillId="0" borderId="0" xfId="0" applyNumberFormat="1" applyFont="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shrinkToFit="1"/>
    </xf>
    <xf numFmtId="177" fontId="2" fillId="0" borderId="0" xfId="0" applyNumberFormat="1" applyFont="1" applyFill="1" applyAlignment="1">
      <alignment vertical="center"/>
    </xf>
    <xf numFmtId="177" fontId="2" fillId="0" borderId="0" xfId="0" applyNumberFormat="1" applyFont="1" applyFill="1" applyAlignment="1">
      <alignment horizontal="right" vertical="center"/>
    </xf>
    <xf numFmtId="179" fontId="2" fillId="0" borderId="0" xfId="0" applyNumberFormat="1" applyFont="1" applyFill="1" applyAlignment="1">
      <alignment horizontal="right" vertical="center"/>
    </xf>
    <xf numFmtId="0" fontId="0" fillId="0" borderId="0" xfId="0" applyFont="1" applyFill="1">
      <alignment vertical="center"/>
    </xf>
    <xf numFmtId="0" fontId="2" fillId="0" borderId="0" xfId="0" applyNumberFormat="1" applyFont="1" applyFill="1" applyBorder="1" applyAlignment="1">
      <alignment horizontal="right" vertical="center"/>
    </xf>
    <xf numFmtId="0" fontId="0" fillId="8"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2" fillId="0" borderId="0" xfId="0" applyFont="1" applyFill="1" applyBorder="1">
      <alignment vertical="center"/>
    </xf>
    <xf numFmtId="177" fontId="2" fillId="0" borderId="0" xfId="0" applyNumberFormat="1" applyFont="1" applyFill="1" applyBorder="1" applyAlignment="1">
      <alignment horizontal="center" vertical="center" shrinkToFit="1"/>
    </xf>
    <xf numFmtId="9" fontId="2" fillId="0" borderId="0" xfId="0" applyNumberFormat="1" applyFont="1" applyFill="1" applyBorder="1" applyAlignment="1">
      <alignment horizontal="center" vertical="center" shrinkToFit="1"/>
    </xf>
    <xf numFmtId="0" fontId="0" fillId="0" borderId="0" xfId="0" applyFont="1" applyFill="1" applyBorder="1">
      <alignment vertical="center"/>
    </xf>
    <xf numFmtId="0" fontId="9" fillId="0" borderId="0" xfId="0" applyFont="1" applyFill="1">
      <alignment vertical="center"/>
    </xf>
    <xf numFmtId="0" fontId="11" fillId="0" borderId="0" xfId="0" applyFont="1">
      <alignment vertical="center"/>
    </xf>
    <xf numFmtId="0" fontId="11" fillId="0" borderId="0" xfId="0" applyFont="1" applyFill="1">
      <alignment vertical="center"/>
    </xf>
    <xf numFmtId="0" fontId="2" fillId="0" borderId="10" xfId="0" applyFont="1" applyFill="1" applyBorder="1">
      <alignment vertical="center"/>
    </xf>
    <xf numFmtId="0" fontId="2" fillId="0" borderId="11" xfId="0" applyFont="1" applyFill="1" applyBorder="1">
      <alignment vertical="center"/>
    </xf>
    <xf numFmtId="177" fontId="0" fillId="0" borderId="0" xfId="0" applyNumberFormat="1" applyFont="1" applyFill="1" applyBorder="1" applyAlignment="1">
      <alignment vertical="center" wrapText="1"/>
    </xf>
    <xf numFmtId="176" fontId="13" fillId="0" borderId="0" xfId="0" applyNumberFormat="1" applyFont="1" applyFill="1">
      <alignment vertical="center"/>
    </xf>
    <xf numFmtId="0" fontId="15"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shrinkToFit="1"/>
    </xf>
    <xf numFmtId="0" fontId="13" fillId="0" borderId="0" xfId="0" applyFont="1" applyFill="1">
      <alignment vertical="center"/>
    </xf>
    <xf numFmtId="0" fontId="2"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19" fillId="0" borderId="0" xfId="0" applyFont="1" applyFill="1">
      <alignment vertical="center"/>
    </xf>
    <xf numFmtId="0" fontId="20" fillId="0" borderId="0" xfId="0" applyFont="1">
      <alignment vertical="center"/>
    </xf>
    <xf numFmtId="0" fontId="19" fillId="0" borderId="0" xfId="0" applyFont="1" applyFill="1" applyAlignment="1">
      <alignment vertical="center"/>
    </xf>
    <xf numFmtId="0" fontId="20" fillId="0" borderId="0" xfId="0" applyFont="1" applyAlignment="1">
      <alignment vertical="center"/>
    </xf>
    <xf numFmtId="0" fontId="0" fillId="0" borderId="0" xfId="0" applyFont="1" applyFill="1" applyAlignment="1">
      <alignment vertical="center"/>
    </xf>
    <xf numFmtId="0" fontId="2" fillId="13" borderId="0" xfId="0" applyFont="1" applyFill="1">
      <alignment vertical="center"/>
    </xf>
    <xf numFmtId="177" fontId="0" fillId="0" borderId="0" xfId="0" applyNumberFormat="1" applyFont="1" applyFill="1" applyAlignment="1">
      <alignment horizontal="center" vertical="center"/>
    </xf>
    <xf numFmtId="181" fontId="0" fillId="8" borderId="1" xfId="0" applyNumberFormat="1" applyFont="1" applyFill="1" applyBorder="1" applyAlignment="1">
      <alignment horizontal="center" vertical="center"/>
    </xf>
    <xf numFmtId="181" fontId="0" fillId="8" borderId="1" xfId="0" applyNumberFormat="1" applyFont="1" applyFill="1" applyBorder="1" applyAlignment="1">
      <alignment horizontal="center" vertical="center" wrapText="1"/>
    </xf>
    <xf numFmtId="181" fontId="0" fillId="8" borderId="1" xfId="0" quotePrefix="1" applyNumberFormat="1" applyFont="1" applyFill="1" applyBorder="1" applyAlignment="1">
      <alignment horizontal="center" vertical="center"/>
    </xf>
    <xf numFmtId="181" fontId="0" fillId="8" borderId="1" xfId="0" quotePrefix="1" applyNumberFormat="1" applyFont="1" applyFill="1" applyBorder="1" applyAlignment="1">
      <alignment horizontal="center" vertical="center" shrinkToFit="1"/>
    </xf>
    <xf numFmtId="181" fontId="0" fillId="12" borderId="1" xfId="0" quotePrefix="1" applyNumberFormat="1" applyFont="1" applyFill="1" applyBorder="1" applyAlignment="1">
      <alignment horizontal="center" vertical="center"/>
    </xf>
    <xf numFmtId="181" fontId="0" fillId="0" borderId="1" xfId="0" applyNumberFormat="1" applyFont="1" applyFill="1" applyBorder="1" applyAlignment="1">
      <alignment horizontal="center" vertical="center"/>
    </xf>
    <xf numFmtId="181" fontId="0" fillId="0" borderId="0" xfId="0" applyNumberFormat="1" applyFont="1" applyFill="1" applyAlignment="1">
      <alignment horizontal="center" vertical="center"/>
    </xf>
    <xf numFmtId="181" fontId="0" fillId="0" borderId="0" xfId="0" applyNumberFormat="1" applyFont="1" applyFill="1" applyBorder="1" applyAlignment="1">
      <alignment horizontal="center" vertical="center"/>
    </xf>
    <xf numFmtId="0" fontId="2" fillId="0" borderId="0" xfId="0" applyFont="1" applyFill="1" applyAlignment="1">
      <alignment vertical="center" wrapText="1"/>
    </xf>
    <xf numFmtId="0" fontId="10" fillId="8" borderId="0" xfId="3" applyFont="1" applyFill="1" applyAlignment="1">
      <alignment horizontal="center" vertical="center" wrapText="1" shrinkToFit="1"/>
    </xf>
    <xf numFmtId="0" fontId="2" fillId="0" borderId="0" xfId="0" applyNumberFormat="1" applyFont="1" applyFill="1" applyBorder="1" applyAlignment="1">
      <alignment horizontal="right" vertical="center" wrapText="1"/>
    </xf>
    <xf numFmtId="0" fontId="2" fillId="0" borderId="0" xfId="0" applyFont="1" applyFill="1" applyAlignment="1">
      <alignment horizontal="left" vertical="center" wrapText="1" shrinkToFit="1"/>
    </xf>
    <xf numFmtId="0" fontId="2" fillId="0" borderId="0" xfId="0" applyFont="1" applyFill="1" applyAlignment="1">
      <alignment horizontal="right" vertical="center" wrapText="1" shrinkToFit="1"/>
    </xf>
    <xf numFmtId="0" fontId="2" fillId="0" borderId="0" xfId="0" applyFont="1" applyAlignment="1">
      <alignment horizontal="left" vertical="center" wrapText="1" shrinkToFit="1"/>
    </xf>
    <xf numFmtId="0" fontId="2" fillId="0" borderId="0" xfId="0" applyFont="1" applyFill="1" applyAlignment="1">
      <alignment horizontal="right" vertical="center" wrapText="1"/>
    </xf>
    <xf numFmtId="0" fontId="24" fillId="0" borderId="0" xfId="0" applyFont="1" applyAlignment="1">
      <alignment vertical="center"/>
    </xf>
    <xf numFmtId="0" fontId="25" fillId="0" borderId="0" xfId="0" applyFont="1" applyAlignment="1">
      <alignment vertical="center"/>
    </xf>
    <xf numFmtId="0" fontId="22" fillId="0" borderId="0" xfId="0" applyFont="1" applyAlignment="1">
      <alignment vertical="center"/>
    </xf>
    <xf numFmtId="0" fontId="0" fillId="0" borderId="0" xfId="0" applyFont="1" applyAlignment="1">
      <alignment vertical="center"/>
    </xf>
    <xf numFmtId="0" fontId="0" fillId="8" borderId="1" xfId="0" applyFont="1" applyFill="1" applyBorder="1" applyAlignment="1">
      <alignment horizontal="center" vertical="center"/>
    </xf>
    <xf numFmtId="0" fontId="0" fillId="0" borderId="1" xfId="0" applyFont="1" applyFill="1" applyBorder="1" applyAlignment="1">
      <alignment horizontal="left" vertical="center" wrapText="1" shrinkToFit="1"/>
    </xf>
    <xf numFmtId="0" fontId="2" fillId="0" borderId="0" xfId="0"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4" borderId="1" xfId="0" applyFill="1" applyBorder="1" applyAlignment="1">
      <alignment vertical="center" shrinkToFit="1"/>
    </xf>
    <xf numFmtId="177" fontId="0" fillId="4" borderId="1" xfId="0" applyNumberFormat="1" applyFill="1" applyBorder="1" applyAlignment="1">
      <alignment horizontal="center" vertical="center" shrinkToFit="1"/>
    </xf>
    <xf numFmtId="177" fontId="0" fillId="5" borderId="1" xfId="0" applyNumberFormat="1" applyFont="1" applyFill="1" applyBorder="1" applyAlignment="1">
      <alignment horizontal="center" vertical="center" shrinkToFit="1"/>
    </xf>
    <xf numFmtId="177" fontId="8" fillId="5" borderId="1" xfId="0" applyNumberFormat="1" applyFont="1" applyFill="1" applyBorder="1" applyAlignment="1">
      <alignment horizontal="center" vertical="center" shrinkToFit="1"/>
    </xf>
    <xf numFmtId="0" fontId="8" fillId="5" borderId="1" xfId="0" applyFont="1" applyFill="1" applyBorder="1" applyAlignment="1">
      <alignment horizontal="center" vertical="center" shrinkToFit="1"/>
    </xf>
    <xf numFmtId="177" fontId="0" fillId="6" borderId="1" xfId="0" applyNumberFormat="1" applyFont="1" applyFill="1" applyBorder="1" applyAlignment="1">
      <alignment horizontal="center" vertical="center" shrinkToFit="1"/>
    </xf>
    <xf numFmtId="177" fontId="8" fillId="6" borderId="1" xfId="0" applyNumberFormat="1" applyFont="1" applyFill="1" applyBorder="1" applyAlignment="1">
      <alignment horizontal="center" vertical="center" shrinkToFit="1"/>
    </xf>
    <xf numFmtId="0" fontId="8" fillId="6" borderId="1" xfId="0" applyFont="1" applyFill="1" applyBorder="1" applyAlignment="1">
      <alignment horizontal="center" vertical="center" shrinkToFit="1"/>
    </xf>
    <xf numFmtId="177" fontId="0" fillId="4" borderId="1" xfId="0" applyNumberFormat="1" applyFont="1" applyFill="1" applyBorder="1" applyAlignment="1">
      <alignment horizontal="center" vertical="center"/>
    </xf>
    <xf numFmtId="177" fontId="0" fillId="4" borderId="1" xfId="0" applyNumberFormat="1" applyFont="1" applyFill="1" applyBorder="1" applyAlignment="1">
      <alignment horizontal="center" vertical="center" wrapText="1"/>
    </xf>
    <xf numFmtId="177" fontId="0" fillId="4" borderId="1" xfId="0" applyNumberFormat="1" applyFont="1" applyFill="1" applyBorder="1" applyAlignment="1">
      <alignment vertical="center"/>
    </xf>
    <xf numFmtId="177" fontId="0" fillId="10" borderId="1" xfId="0" applyNumberFormat="1" applyFont="1" applyFill="1" applyBorder="1" applyAlignment="1">
      <alignment vertical="center"/>
    </xf>
    <xf numFmtId="177" fontId="0" fillId="0" borderId="1" xfId="0" applyNumberFormat="1" applyFont="1" applyFill="1" applyBorder="1" applyAlignment="1">
      <alignment horizontal="right" vertical="center" shrinkToFit="1"/>
    </xf>
    <xf numFmtId="180" fontId="0" fillId="0" borderId="1" xfId="0" applyNumberFormat="1" applyFont="1" applyFill="1" applyBorder="1" applyAlignment="1">
      <alignment horizontal="right" vertical="center" shrinkToFit="1"/>
    </xf>
    <xf numFmtId="0" fontId="0" fillId="0" borderId="1" xfId="0" applyFont="1" applyFill="1" applyBorder="1" applyAlignment="1">
      <alignment horizontal="right" vertical="center"/>
    </xf>
    <xf numFmtId="180" fontId="0" fillId="0" borderId="1" xfId="0" applyNumberFormat="1" applyFont="1" applyFill="1" applyBorder="1" applyAlignment="1">
      <alignment horizontal="right" vertical="center"/>
    </xf>
    <xf numFmtId="177" fontId="2" fillId="0" borderId="1" xfId="0" applyNumberFormat="1" applyFont="1" applyFill="1" applyBorder="1" applyAlignment="1">
      <alignment horizontal="center" vertical="center" shrinkToFit="1"/>
    </xf>
    <xf numFmtId="177" fontId="2" fillId="0" borderId="1" xfId="0" applyNumberFormat="1" applyFont="1" applyFill="1" applyBorder="1" applyAlignment="1">
      <alignment vertical="center" shrinkToFit="1"/>
    </xf>
    <xf numFmtId="180" fontId="2" fillId="0" borderId="1" xfId="0" applyNumberFormat="1" applyFont="1" applyFill="1" applyBorder="1" applyAlignment="1">
      <alignment horizontal="center" vertical="center" shrinkToFit="1"/>
    </xf>
    <xf numFmtId="180" fontId="2" fillId="0" borderId="1" xfId="0" applyNumberFormat="1" applyFont="1" applyFill="1" applyBorder="1">
      <alignment vertical="center"/>
    </xf>
    <xf numFmtId="0" fontId="0" fillId="8"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shrinkToFit="1"/>
    </xf>
    <xf numFmtId="0" fontId="0" fillId="0" borderId="0" xfId="0" applyFont="1" applyFill="1" applyBorder="1" applyAlignment="1">
      <alignment vertical="center" wrapText="1"/>
    </xf>
    <xf numFmtId="0" fontId="2" fillId="0" borderId="0" xfId="0" applyFont="1" applyFill="1" applyBorder="1" applyAlignment="1">
      <alignment horizontal="left" vertical="center" wrapText="1" shrinkToFit="1"/>
    </xf>
    <xf numFmtId="0" fontId="2" fillId="0" borderId="0" xfId="0" applyFont="1" applyFill="1" applyBorder="1" applyAlignment="1">
      <alignment vertical="center" wrapText="1"/>
    </xf>
    <xf numFmtId="177" fontId="0" fillId="0" borderId="1" xfId="0" applyNumberFormat="1" applyFont="1" applyFill="1" applyBorder="1" applyAlignment="1">
      <alignment horizontal="center" vertical="center" shrinkToFit="1"/>
    </xf>
    <xf numFmtId="177" fontId="0" fillId="0" borderId="1" xfId="0" applyNumberFormat="1" applyFont="1" applyFill="1" applyBorder="1" applyAlignment="1">
      <alignment vertical="center" shrinkToFit="1"/>
    </xf>
    <xf numFmtId="180" fontId="0" fillId="0" borderId="1" xfId="0" applyNumberFormat="1" applyFont="1" applyFill="1" applyBorder="1" applyAlignment="1">
      <alignment horizontal="center" vertical="center" shrinkToFit="1"/>
    </xf>
    <xf numFmtId="180" fontId="0" fillId="0" borderId="1" xfId="0" applyNumberFormat="1" applyFont="1" applyFill="1" applyBorder="1">
      <alignment vertical="center"/>
    </xf>
    <xf numFmtId="181" fontId="0" fillId="8" borderId="1" xfId="0" applyNumberFormat="1" applyFont="1" applyFill="1" applyBorder="1" applyAlignment="1">
      <alignment horizontal="center" vertical="center" shrinkToFit="1"/>
    </xf>
    <xf numFmtId="181" fontId="21" fillId="0" borderId="1" xfId="0" applyNumberFormat="1" applyFont="1" applyBorder="1" applyAlignment="1">
      <alignment horizontal="center" vertical="center"/>
    </xf>
    <xf numFmtId="0" fontId="22" fillId="14" borderId="1" xfId="0" applyFont="1" applyFill="1" applyBorder="1" applyAlignment="1">
      <alignment horizontal="center" vertical="center"/>
    </xf>
    <xf numFmtId="0" fontId="22" fillId="0" borderId="1" xfId="0" applyFont="1" applyBorder="1" applyAlignment="1">
      <alignment vertical="center"/>
    </xf>
    <xf numFmtId="177" fontId="22" fillId="0" borderId="1" xfId="0" applyNumberFormat="1" applyFont="1" applyBorder="1" applyAlignment="1">
      <alignment horizontal="center" vertical="center" shrinkToFit="1"/>
    </xf>
    <xf numFmtId="177" fontId="22" fillId="0" borderId="1" xfId="0" applyNumberFormat="1" applyFont="1" applyBorder="1" applyAlignment="1">
      <alignment vertical="center" shrinkToFit="1"/>
    </xf>
    <xf numFmtId="180" fontId="23" fillId="0" borderId="1" xfId="0" applyNumberFormat="1" applyFont="1" applyBorder="1" applyAlignment="1">
      <alignment horizontal="center" vertical="center" shrinkToFit="1"/>
    </xf>
    <xf numFmtId="180" fontId="22" fillId="0" borderId="1" xfId="0" applyNumberFormat="1" applyFont="1" applyBorder="1" applyAlignment="1">
      <alignment vertical="center"/>
    </xf>
    <xf numFmtId="0" fontId="0" fillId="4" borderId="1" xfId="0" applyFont="1" applyFill="1" applyBorder="1" applyAlignment="1">
      <alignment vertical="center" shrinkToFit="1"/>
    </xf>
    <xf numFmtId="177" fontId="0" fillId="4" borderId="1" xfId="0" applyNumberFormat="1" applyFont="1" applyFill="1" applyBorder="1" applyAlignment="1">
      <alignment horizontal="center" vertical="center" shrinkToFit="1"/>
    </xf>
    <xf numFmtId="0" fontId="0" fillId="12" borderId="1" xfId="0" applyFont="1" applyFill="1" applyBorder="1" applyAlignment="1">
      <alignment horizontal="center" vertical="center"/>
    </xf>
    <xf numFmtId="0" fontId="0" fillId="0" borderId="1" xfId="0" applyFont="1" applyBorder="1" applyAlignment="1">
      <alignment horizontal="left" vertical="center" wrapText="1" shrinkToFit="1"/>
    </xf>
    <xf numFmtId="0" fontId="0" fillId="12" borderId="1" xfId="0" applyFont="1" applyFill="1" applyBorder="1" applyAlignment="1">
      <alignment horizontal="left" vertical="center" wrapText="1"/>
    </xf>
    <xf numFmtId="181" fontId="0" fillId="8" borderId="1" xfId="0" applyNumberFormat="1" applyFont="1" applyFill="1" applyBorder="1" applyAlignment="1">
      <alignment horizontal="left" vertical="center" wrapText="1"/>
    </xf>
    <xf numFmtId="182" fontId="0" fillId="8" borderId="1" xfId="0" applyNumberFormat="1" applyFont="1" applyFill="1" applyBorder="1" applyAlignment="1">
      <alignment horizontal="left" vertical="center" wrapText="1"/>
    </xf>
    <xf numFmtId="0" fontId="22" fillId="14" borderId="1" xfId="0" applyFont="1" applyFill="1" applyBorder="1" applyAlignment="1">
      <alignment horizontal="left" vertical="center" wrapText="1"/>
    </xf>
    <xf numFmtId="0" fontId="22" fillId="0" borderId="1" xfId="0" applyFont="1" applyBorder="1" applyAlignment="1">
      <alignment horizontal="left" vertical="center" wrapText="1" shrinkToFit="1"/>
    </xf>
    <xf numFmtId="181" fontId="22" fillId="14" borderId="1" xfId="0" applyNumberFormat="1" applyFont="1" applyFill="1" applyBorder="1" applyAlignment="1">
      <alignment horizontal="center" vertical="center"/>
    </xf>
    <xf numFmtId="0" fontId="22" fillId="0" borderId="12" xfId="0" applyFont="1" applyBorder="1" applyAlignment="1">
      <alignment horizontal="center" vertical="center"/>
    </xf>
    <xf numFmtId="181" fontId="0" fillId="0" borderId="1" xfId="0" applyNumberFormat="1" applyFont="1" applyFill="1" applyBorder="1" applyAlignment="1">
      <alignment horizontal="center" vertical="center" wrapText="1" shrinkToFit="1"/>
    </xf>
    <xf numFmtId="181" fontId="0" fillId="0" borderId="1" xfId="0" applyNumberFormat="1" applyFont="1" applyFill="1" applyBorder="1" applyAlignment="1">
      <alignment horizontal="center" vertical="center" wrapText="1"/>
    </xf>
    <xf numFmtId="181" fontId="0" fillId="0" borderId="1" xfId="0" quotePrefix="1" applyNumberFormat="1" applyFont="1" applyFill="1" applyBorder="1" applyAlignment="1">
      <alignment horizontal="center" vertical="center" wrapText="1"/>
    </xf>
    <xf numFmtId="183" fontId="0" fillId="0" borderId="1" xfId="0" applyNumberFormat="1" applyFont="1" applyFill="1" applyBorder="1" applyAlignment="1">
      <alignment horizontal="center" vertical="center" shrinkToFit="1"/>
    </xf>
    <xf numFmtId="10" fontId="0" fillId="0" borderId="1" xfId="0" applyNumberFormat="1" applyFont="1" applyFill="1" applyBorder="1" applyAlignment="1">
      <alignment horizontal="center" vertical="center" shrinkToFit="1"/>
    </xf>
    <xf numFmtId="180"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wrapText="1"/>
    </xf>
    <xf numFmtId="181" fontId="8" fillId="0" borderId="1" xfId="5" applyNumberFormat="1" applyFont="1" applyFill="1" applyBorder="1" applyAlignment="1">
      <alignment horizontal="center" vertical="center" wrapText="1" shrinkToFit="1"/>
    </xf>
    <xf numFmtId="177" fontId="0" fillId="4" borderId="1" xfId="0" applyNumberFormat="1" applyFont="1" applyFill="1" applyBorder="1" applyAlignment="1">
      <alignment horizontal="center" vertical="center"/>
    </xf>
    <xf numFmtId="177" fontId="0" fillId="4" borderId="1" xfId="0" applyNumberFormat="1" applyFont="1" applyFill="1" applyBorder="1" applyAlignment="1">
      <alignment horizontal="center" vertical="center" wrapText="1"/>
    </xf>
    <xf numFmtId="181" fontId="27" fillId="0" borderId="1"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5" fillId="0" borderId="1" xfId="0" applyFont="1" applyFill="1" applyBorder="1" applyAlignment="1">
      <alignment horizontal="center" vertical="center"/>
    </xf>
    <xf numFmtId="177" fontId="0" fillId="0" borderId="1" xfId="0" applyNumberFormat="1" applyFont="1" applyFill="1" applyBorder="1" applyAlignment="1">
      <alignment horizontal="right"/>
    </xf>
    <xf numFmtId="179" fontId="0" fillId="0" borderId="1" xfId="0" applyNumberFormat="1" applyFont="1" applyFill="1" applyBorder="1" applyAlignment="1">
      <alignment horizontal="right"/>
    </xf>
    <xf numFmtId="3" fontId="8" fillId="0" borderId="1" xfId="4" applyNumberFormat="1" applyFont="1" applyFill="1" applyBorder="1" applyAlignment="1">
      <alignment horizontal="right"/>
    </xf>
    <xf numFmtId="38" fontId="0" fillId="0" borderId="1" xfId="2" applyFont="1" applyFill="1" applyBorder="1" applyAlignment="1">
      <alignment horizontal="right"/>
    </xf>
    <xf numFmtId="177" fontId="2" fillId="0" borderId="1" xfId="0" applyNumberFormat="1" applyFont="1" applyFill="1" applyBorder="1" applyAlignment="1">
      <alignment horizontal="right"/>
    </xf>
    <xf numFmtId="177" fontId="0" fillId="0" borderId="1" xfId="0" applyNumberFormat="1" applyFont="1" applyBorder="1" applyAlignment="1">
      <alignment horizontal="right"/>
    </xf>
    <xf numFmtId="179" fontId="0" fillId="0" borderId="1" xfId="0" applyNumberFormat="1" applyFont="1" applyBorder="1" applyAlignment="1">
      <alignment horizontal="right"/>
    </xf>
    <xf numFmtId="177" fontId="22" fillId="0" borderId="1" xfId="0" applyNumberFormat="1" applyFont="1" applyBorder="1" applyAlignment="1">
      <alignment horizontal="right"/>
    </xf>
    <xf numFmtId="179" fontId="22" fillId="0" borderId="1" xfId="0" applyNumberFormat="1" applyFont="1" applyBorder="1" applyAlignment="1">
      <alignment horizontal="right"/>
    </xf>
    <xf numFmtId="177" fontId="23" fillId="0" borderId="1" xfId="0" applyNumberFormat="1" applyFont="1" applyFill="1" applyBorder="1" applyAlignment="1">
      <alignment horizontal="right"/>
    </xf>
    <xf numFmtId="0" fontId="9" fillId="0" borderId="14" xfId="0" applyFont="1" applyFill="1" applyBorder="1">
      <alignment vertical="center"/>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vertical="center"/>
    </xf>
    <xf numFmtId="179" fontId="0" fillId="0" borderId="1" xfId="0" applyNumberFormat="1" applyFont="1" applyFill="1" applyBorder="1" applyAlignment="1">
      <alignment vertical="center"/>
    </xf>
    <xf numFmtId="177" fontId="0" fillId="0" borderId="1" xfId="0" applyNumberFormat="1" applyFont="1" applyFill="1" applyBorder="1" applyAlignment="1">
      <alignment vertical="center"/>
    </xf>
    <xf numFmtId="176" fontId="12" fillId="3" borderId="6" xfId="0" applyNumberFormat="1" applyFont="1" applyFill="1" applyBorder="1" applyAlignment="1">
      <alignment horizontal="center" vertical="center" wrapText="1"/>
    </xf>
    <xf numFmtId="0" fontId="8" fillId="0" borderId="2" xfId="0" applyFont="1" applyBorder="1" applyAlignment="1">
      <alignment vertical="center"/>
    </xf>
    <xf numFmtId="176" fontId="12"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shrinkToFit="1"/>
    </xf>
    <xf numFmtId="176" fontId="12" fillId="2" borderId="6" xfId="0" applyNumberFormat="1" applyFont="1" applyFill="1" applyBorder="1" applyAlignment="1">
      <alignment horizontal="center" vertical="center" wrapText="1" shrinkToFit="1"/>
    </xf>
    <xf numFmtId="0" fontId="8" fillId="2" borderId="2" xfId="0" applyFont="1" applyFill="1" applyBorder="1" applyAlignment="1">
      <alignment horizontal="center" vertical="center"/>
    </xf>
    <xf numFmtId="176" fontId="12" fillId="0" borderId="6" xfId="0" applyNumberFormat="1"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176" fontId="13" fillId="0" borderId="0" xfId="0" applyNumberFormat="1" applyFont="1" applyFill="1" applyAlignment="1">
      <alignment horizontal="left" vertical="center"/>
    </xf>
    <xf numFmtId="0" fontId="0" fillId="0" borderId="1" xfId="0" applyBorder="1" applyAlignment="1">
      <alignment horizontal="center" vertical="center"/>
    </xf>
    <xf numFmtId="176" fontId="12" fillId="9" borderId="1" xfId="0" applyNumberFormat="1" applyFont="1" applyFill="1" applyBorder="1" applyAlignment="1">
      <alignment horizontal="center" vertical="center" wrapText="1" shrinkToFit="1"/>
    </xf>
    <xf numFmtId="0" fontId="8" fillId="9"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8" xfId="0" applyFont="1" applyFill="1" applyBorder="1" applyAlignment="1">
      <alignment horizontal="center" vertical="center"/>
    </xf>
    <xf numFmtId="177" fontId="0" fillId="4" borderId="1" xfId="0" applyNumberFormat="1" applyFont="1" applyFill="1" applyBorder="1" applyAlignment="1">
      <alignment horizontal="center" vertical="center"/>
    </xf>
    <xf numFmtId="177" fontId="0" fillId="4" borderId="1"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vertical="center"/>
    </xf>
    <xf numFmtId="0" fontId="0" fillId="4" borderId="1" xfId="0" applyFont="1" applyFill="1" applyBorder="1" applyAlignment="1">
      <alignment horizontal="center" vertical="center" shrinkToFit="1"/>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shrinkToFit="1"/>
    </xf>
    <xf numFmtId="0" fontId="0" fillId="6" borderId="1"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0" fillId="4" borderId="1" xfId="0" applyFont="1" applyFill="1" applyBorder="1" applyAlignment="1">
      <alignment horizontal="center" vertical="center" wrapText="1" shrinkToFit="1"/>
    </xf>
    <xf numFmtId="181" fontId="0" fillId="10" borderId="1" xfId="0" applyNumberFormat="1" applyFont="1" applyFill="1" applyBorder="1" applyAlignment="1">
      <alignment horizontal="center" vertical="center" shrinkToFit="1"/>
    </xf>
    <xf numFmtId="0" fontId="0" fillId="10" borderId="1" xfId="0" applyFont="1" applyFill="1" applyBorder="1" applyAlignment="1">
      <alignment horizontal="center" vertical="center" shrinkToFit="1"/>
    </xf>
    <xf numFmtId="0" fontId="0" fillId="10" borderId="1" xfId="0" applyFont="1" applyFill="1" applyBorder="1" applyAlignment="1">
      <alignment horizontal="center" vertical="center" wrapText="1" shrinkToFit="1"/>
    </xf>
    <xf numFmtId="0" fontId="0" fillId="4" borderId="1" xfId="0" applyFill="1" applyBorder="1" applyAlignment="1">
      <alignment horizontal="center" vertical="center" shrinkToFit="1"/>
    </xf>
    <xf numFmtId="0" fontId="16" fillId="4" borderId="1" xfId="0" applyFont="1" applyFill="1" applyBorder="1" applyAlignment="1">
      <alignment horizontal="center" vertical="center" shrinkToFit="1"/>
    </xf>
    <xf numFmtId="0" fontId="0" fillId="5" borderId="1" xfId="0" applyFill="1" applyBorder="1" applyAlignment="1">
      <alignment horizontal="center" vertical="center" shrinkToFit="1"/>
    </xf>
    <xf numFmtId="0" fontId="0" fillId="4" borderId="1" xfId="0" applyFill="1" applyBorder="1" applyAlignment="1">
      <alignment horizontal="center" vertical="center" wrapText="1" shrinkToFit="1"/>
    </xf>
    <xf numFmtId="177" fontId="2" fillId="4" borderId="1" xfId="0" applyNumberFormat="1" applyFont="1" applyFill="1" applyBorder="1" applyAlignment="1">
      <alignment horizontal="center" vertical="center"/>
    </xf>
    <xf numFmtId="0" fontId="0" fillId="4" borderId="1" xfId="0" applyFill="1" applyBorder="1" applyAlignment="1">
      <alignment horizontal="center" vertical="center"/>
    </xf>
  </cellXfs>
  <cellStyles count="6">
    <cellStyle name="どちらでもない" xfId="5" builtinId="28"/>
    <cellStyle name="ハイパーリンク" xfId="1" builtinId="8"/>
    <cellStyle name="桁区切り" xfId="2" builtinId="6"/>
    <cellStyle name="標準" xfId="0" builtinId="0"/>
    <cellStyle name="標準 2" xfId="3"/>
    <cellStyle name="標準 3" xfId="4"/>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19050</xdr:rowOff>
    </xdr:from>
    <xdr:to>
      <xdr:col>5</xdr:col>
      <xdr:colOff>9525</xdr:colOff>
      <xdr:row>12</xdr:row>
      <xdr:rowOff>9525</xdr:rowOff>
    </xdr:to>
    <xdr:sp macro="" textlink="">
      <xdr:nvSpPr>
        <xdr:cNvPr id="2" name="正方形/長方形 1"/>
        <xdr:cNvSpPr/>
      </xdr:nvSpPr>
      <xdr:spPr>
        <a:xfrm>
          <a:off x="0" y="1828800"/>
          <a:ext cx="4114800"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a:t>
          </a:r>
          <a:r>
            <a:rPr kumimoji="1" lang="ja-JP" altLang="en-US" sz="1600"/>
            <a:t>～</a:t>
          </a:r>
          <a:r>
            <a:rPr kumimoji="1" lang="en-US" altLang="ja-JP" sz="1600"/>
            <a:t>E</a:t>
          </a:r>
          <a:r>
            <a:rPr kumimoji="1" lang="ja-JP" altLang="en-US" sz="1600"/>
            <a:t>欄は各シートより反映させているため、記入不要です。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9525</xdr:colOff>
      <xdr:row>11</xdr:row>
      <xdr:rowOff>161925</xdr:rowOff>
    </xdr:to>
    <xdr:sp macro="" textlink="">
      <xdr:nvSpPr>
        <xdr:cNvPr id="4" name="正方形/長方形 3"/>
        <xdr:cNvSpPr/>
      </xdr:nvSpPr>
      <xdr:spPr>
        <a:xfrm>
          <a:off x="0" y="1809750"/>
          <a:ext cx="4114800"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a:t>
          </a:r>
          <a:r>
            <a:rPr kumimoji="1" lang="ja-JP" altLang="en-US" sz="1600"/>
            <a:t>～</a:t>
          </a:r>
          <a:r>
            <a:rPr kumimoji="1" lang="en-US" altLang="ja-JP" sz="1600"/>
            <a:t>E</a:t>
          </a:r>
          <a:r>
            <a:rPr kumimoji="1" lang="ja-JP" altLang="en-US" sz="1600"/>
            <a:t>欄は各シートより反映させているため、記入不要です。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xdr:rowOff>
    </xdr:from>
    <xdr:to>
      <xdr:col>10</xdr:col>
      <xdr:colOff>85724</xdr:colOff>
      <xdr:row>11</xdr:row>
      <xdr:rowOff>133351</xdr:rowOff>
    </xdr:to>
    <xdr:sp macro="" textlink="">
      <xdr:nvSpPr>
        <xdr:cNvPr id="3" name="正方形/長方形 2"/>
        <xdr:cNvSpPr/>
      </xdr:nvSpPr>
      <xdr:spPr>
        <a:xfrm>
          <a:off x="0" y="3143251"/>
          <a:ext cx="7705724" cy="476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a:t>
          </a:r>
          <a:r>
            <a:rPr kumimoji="1" lang="ja-JP" altLang="en-US" sz="1600"/>
            <a:t>～</a:t>
          </a:r>
          <a:r>
            <a:rPr kumimoji="1" lang="en-US" altLang="ja-JP" sz="1600"/>
            <a:t>C</a:t>
          </a:r>
          <a:r>
            <a:rPr kumimoji="1" lang="ja-JP" altLang="en-US" sz="1600"/>
            <a:t>欄及び</a:t>
          </a:r>
          <a:r>
            <a:rPr kumimoji="1" lang="en-US" altLang="ja-JP" sz="1600"/>
            <a:t>E</a:t>
          </a:r>
          <a:r>
            <a:rPr kumimoji="1" lang="ja-JP" altLang="en-US" sz="1600"/>
            <a:t>欄に記入ください。</a:t>
          </a:r>
          <a:r>
            <a:rPr kumimoji="1" lang="en-US" altLang="ja-JP" sz="1600"/>
            <a:t>D</a:t>
          </a:r>
          <a:r>
            <a:rPr kumimoji="1" lang="ja-JP" altLang="en-US" sz="1600"/>
            <a:t>欄は自動計算ため記入不要です。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5"/>
  <sheetViews>
    <sheetView tabSelected="1" workbookViewId="0"/>
  </sheetViews>
  <sheetFormatPr defaultRowHeight="13.5"/>
  <cols>
    <col min="1" max="4" width="10.625" customWidth="1"/>
    <col min="5" max="5" width="11.375" customWidth="1"/>
  </cols>
  <sheetData>
    <row r="1" spans="1:5" ht="21">
      <c r="A1" s="34" t="s">
        <v>34</v>
      </c>
    </row>
    <row r="3" spans="1:5" ht="15" customHeight="1">
      <c r="A3" s="153" t="s">
        <v>29</v>
      </c>
      <c r="B3" s="155" t="s">
        <v>30</v>
      </c>
      <c r="C3" s="155" t="s">
        <v>31</v>
      </c>
      <c r="D3" s="155" t="s">
        <v>32</v>
      </c>
      <c r="E3" s="151" t="s">
        <v>33</v>
      </c>
    </row>
    <row r="4" spans="1:5" ht="36.75" customHeight="1">
      <c r="A4" s="154"/>
      <c r="B4" s="156"/>
      <c r="C4" s="156"/>
      <c r="D4" s="156"/>
      <c r="E4" s="152"/>
    </row>
    <row r="5" spans="1:5" ht="15.95" customHeight="1">
      <c r="A5" s="5" t="str">
        <f>事業所数!A6</f>
        <v>青森県</v>
      </c>
      <c r="B5" s="6">
        <f>'就労継続支援Ａ型（雇用型）'!K88</f>
        <v>67432.019605386784</v>
      </c>
      <c r="C5" s="6">
        <f>'就労継続支援Ａ型（非雇用型）'!K10</f>
        <v>50076.582120582119</v>
      </c>
      <c r="D5" s="6">
        <f>就労継続支援B型!K214</f>
        <v>12265.050034402982</v>
      </c>
      <c r="E5" s="11">
        <f>('就労継続支援Ａ型（雇用型）'!J88+'就労継続支援Ａ型（非雇用型）'!J10+就労継続支援B型!J214)/('就労継続支援Ａ型（雇用型）'!I88+'就労継続支援Ａ型（非雇用型）'!I10+就労継続支援B型!I214)</f>
        <v>27308.309413918556</v>
      </c>
    </row>
  </sheetData>
  <mergeCells count="5">
    <mergeCell ref="E3:E4"/>
    <mergeCell ref="A3:A4"/>
    <mergeCell ref="B3:B4"/>
    <mergeCell ref="D3:D4"/>
    <mergeCell ref="C3:C4"/>
  </mergeCells>
  <phoneticPr fontId="3"/>
  <printOptions horizontalCentered="1"/>
  <pageMargins left="0.39370078740157483" right="0.39370078740157483" top="2.3622047244094491"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
  <sheetViews>
    <sheetView workbookViewId="0"/>
  </sheetViews>
  <sheetFormatPr defaultRowHeight="13.5"/>
  <cols>
    <col min="1" max="4" width="10.625" customWidth="1"/>
    <col min="5" max="5" width="11.375" customWidth="1"/>
  </cols>
  <sheetData>
    <row r="1" spans="1:5" ht="21">
      <c r="A1" s="34" t="s">
        <v>35</v>
      </c>
    </row>
    <row r="3" spans="1:5" ht="15" customHeight="1">
      <c r="A3" s="153" t="s">
        <v>29</v>
      </c>
      <c r="B3" s="155" t="s">
        <v>30</v>
      </c>
      <c r="C3" s="155" t="s">
        <v>31</v>
      </c>
      <c r="D3" s="155" t="s">
        <v>32</v>
      </c>
      <c r="E3" s="151" t="s">
        <v>36</v>
      </c>
    </row>
    <row r="4" spans="1:5" ht="36.75" customHeight="1">
      <c r="A4" s="154"/>
      <c r="B4" s="156"/>
      <c r="C4" s="156"/>
      <c r="D4" s="156"/>
      <c r="E4" s="152"/>
    </row>
    <row r="5" spans="1:5" ht="15.95" customHeight="1">
      <c r="A5" s="5" t="str">
        <f>事業所数!A6</f>
        <v>青森県</v>
      </c>
      <c r="B5" s="6">
        <f>'就労継続支援Ａ型（雇用型）'!N88</f>
        <v>821.78554264658669</v>
      </c>
      <c r="C5" s="6">
        <f>'就労継続支援Ａ型（非雇用型）'!N10</f>
        <v>667.64149400595943</v>
      </c>
      <c r="D5" s="6">
        <f>就労継続支援B型!N214</f>
        <v>191.74853271560124</v>
      </c>
      <c r="E5" s="11">
        <f>('就労継続支援Ａ型（雇用型）'!M88+'就労継続支援Ａ型（非雇用型）'!M10+就労継続支援B型!M214)/('就労継続支援Ａ型（雇用型）'!L88+'就労継続支援Ａ型（非雇用型）'!L10+就労継続支援B型!L214)</f>
        <v>396.42447513722618</v>
      </c>
    </row>
  </sheetData>
  <mergeCells count="5">
    <mergeCell ref="A3:A4"/>
    <mergeCell ref="B3:B4"/>
    <mergeCell ref="D3:D4"/>
    <mergeCell ref="E3:E4"/>
    <mergeCell ref="C3:C4"/>
  </mergeCells>
  <phoneticPr fontId="3"/>
  <printOptions horizontalCentered="1"/>
  <pageMargins left="0.39370078740157483" right="0.39370078740157483" top="2.3622047244094491"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6"/>
  <sheetViews>
    <sheetView workbookViewId="0">
      <selection activeCell="D7" sqref="D7"/>
    </sheetView>
  </sheetViews>
  <sheetFormatPr defaultRowHeight="13.5"/>
  <cols>
    <col min="1" max="10" width="10" customWidth="1"/>
    <col min="11" max="20" width="7.875" customWidth="1"/>
  </cols>
  <sheetData>
    <row r="1" spans="1:10" ht="21">
      <c r="A1" s="160" t="s">
        <v>24</v>
      </c>
      <c r="B1" s="160"/>
      <c r="C1" s="160"/>
      <c r="D1" s="160"/>
      <c r="E1" s="160"/>
      <c r="F1" s="160"/>
      <c r="G1" s="160"/>
      <c r="H1" s="160"/>
    </row>
    <row r="3" spans="1:10" ht="26.25" customHeight="1">
      <c r="A3" s="157" t="s">
        <v>37</v>
      </c>
      <c r="B3" s="162" t="s">
        <v>3</v>
      </c>
      <c r="C3" s="162"/>
      <c r="D3" s="162"/>
      <c r="E3" s="162"/>
      <c r="F3" s="162"/>
      <c r="G3" s="162"/>
      <c r="H3" s="162"/>
      <c r="I3" s="164" t="s">
        <v>7</v>
      </c>
      <c r="J3" s="164"/>
    </row>
    <row r="4" spans="1:10" ht="35.1" customHeight="1">
      <c r="A4" s="158"/>
      <c r="B4" s="162" t="s">
        <v>38</v>
      </c>
      <c r="C4" s="162"/>
      <c r="D4" s="162" t="s">
        <v>39</v>
      </c>
      <c r="E4" s="162"/>
      <c r="F4" s="163" t="s">
        <v>40</v>
      </c>
      <c r="G4" s="163"/>
      <c r="H4" s="163"/>
      <c r="I4" s="165" t="s">
        <v>41</v>
      </c>
      <c r="J4" s="166"/>
    </row>
    <row r="5" spans="1:10" s="7" customFormat="1" ht="38.25" customHeight="1">
      <c r="A5" s="159"/>
      <c r="B5" s="35" t="s">
        <v>42</v>
      </c>
      <c r="C5" s="35" t="s">
        <v>43</v>
      </c>
      <c r="D5" s="35" t="s">
        <v>42</v>
      </c>
      <c r="E5" s="35" t="s">
        <v>44</v>
      </c>
      <c r="F5" s="36" t="s">
        <v>42</v>
      </c>
      <c r="G5" s="36" t="s">
        <v>45</v>
      </c>
      <c r="H5" s="36" t="s">
        <v>0</v>
      </c>
      <c r="I5" s="167"/>
      <c r="J5" s="168"/>
    </row>
    <row r="6" spans="1:10" ht="73.5" customHeight="1">
      <c r="A6" s="5" t="s">
        <v>542</v>
      </c>
      <c r="B6" s="10">
        <v>82</v>
      </c>
      <c r="C6" s="10">
        <v>84</v>
      </c>
      <c r="D6" s="10">
        <v>208</v>
      </c>
      <c r="E6" s="10">
        <v>221</v>
      </c>
      <c r="F6" s="8">
        <f>B6+D6</f>
        <v>290</v>
      </c>
      <c r="G6" s="8">
        <f>C6+E6</f>
        <v>305</v>
      </c>
      <c r="H6" s="9">
        <f>F6/G6</f>
        <v>0.95081967213114749</v>
      </c>
      <c r="I6" s="161">
        <v>6</v>
      </c>
      <c r="J6" s="161"/>
    </row>
  </sheetData>
  <mergeCells count="9">
    <mergeCell ref="A3:A5"/>
    <mergeCell ref="A1:H1"/>
    <mergeCell ref="I6:J6"/>
    <mergeCell ref="B3:H3"/>
    <mergeCell ref="B4:C4"/>
    <mergeCell ref="D4:E4"/>
    <mergeCell ref="F4:H4"/>
    <mergeCell ref="I3:J3"/>
    <mergeCell ref="I4:J5"/>
  </mergeCells>
  <phoneticPr fontId="3"/>
  <printOptions horizontalCentered="1"/>
  <pageMargins left="0.39370078740157483" right="0.39370078740157483" top="2.3622047244094491" bottom="0.59055118110236227"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Z749"/>
  <sheetViews>
    <sheetView topLeftCell="B1" workbookViewId="0">
      <pane xSplit="6" ySplit="4" topLeftCell="H11" activePane="bottomRight" state="frozen"/>
      <selection activeCell="B1" sqref="B1"/>
      <selection pane="topRight" activeCell="H1" sqref="H1"/>
      <selection pane="bottomLeft" activeCell="B5" sqref="B5"/>
      <selection pane="bottomRight"/>
    </sheetView>
  </sheetViews>
  <sheetFormatPr defaultRowHeight="13.5"/>
  <cols>
    <col min="1" max="1" width="4.625" style="4" hidden="1" customWidth="1"/>
    <col min="2" max="2" width="8.375" style="3" customWidth="1"/>
    <col min="3" max="3" width="4.5" style="3" bestFit="1" customWidth="1"/>
    <col min="4" max="4" width="8.375" style="3" customWidth="1"/>
    <col min="5" max="5" width="15.625" style="53" customWidth="1"/>
    <col min="6" max="6" width="25.625" style="55" customWidth="1"/>
    <col min="7" max="7" width="38.625" style="60" customWidth="1"/>
    <col min="8" max="8" width="6.75" style="12" customWidth="1"/>
    <col min="9" max="10" width="13.375" style="12" customWidth="1"/>
    <col min="11" max="11" width="13.375" style="2" customWidth="1"/>
    <col min="12" max="12" width="13" style="2" customWidth="1"/>
    <col min="13" max="13" width="13.375" style="2" customWidth="1"/>
    <col min="14" max="14" width="13" style="2" customWidth="1"/>
    <col min="15" max="15" width="7.625" style="1" customWidth="1"/>
    <col min="16" max="18" width="11.625" style="1" customWidth="1"/>
    <col min="19" max="19" width="18.625" style="1" customWidth="1"/>
    <col min="20" max="20" width="11.625" style="1" customWidth="1"/>
    <col min="21" max="21" width="18.625" style="1" customWidth="1"/>
    <col min="22" max="16384" width="9" style="1"/>
  </cols>
  <sheetData>
    <row r="1" spans="1:26" s="3" customFormat="1" ht="30" customHeight="1">
      <c r="A1" s="14"/>
      <c r="B1" s="37" t="s">
        <v>21</v>
      </c>
      <c r="E1" s="53"/>
      <c r="F1" s="55"/>
      <c r="G1" s="58"/>
      <c r="H1" s="16"/>
      <c r="I1" s="16"/>
      <c r="J1" s="16"/>
      <c r="K1" s="46"/>
      <c r="L1" s="46"/>
      <c r="M1" s="46"/>
      <c r="N1" s="17"/>
    </row>
    <row r="2" spans="1:26" s="3" customFormat="1" ht="16.5" customHeight="1">
      <c r="A2" s="171"/>
      <c r="B2" s="174" t="s">
        <v>10</v>
      </c>
      <c r="C2" s="174" t="s">
        <v>11</v>
      </c>
      <c r="D2" s="181" t="s">
        <v>12</v>
      </c>
      <c r="E2" s="180" t="s">
        <v>13</v>
      </c>
      <c r="F2" s="182" t="s">
        <v>14</v>
      </c>
      <c r="G2" s="179" t="s">
        <v>15</v>
      </c>
      <c r="H2" s="178" t="s">
        <v>48</v>
      </c>
      <c r="I2" s="178"/>
      <c r="J2" s="178"/>
      <c r="K2" s="178"/>
      <c r="L2" s="178"/>
      <c r="M2" s="178"/>
      <c r="N2" s="178"/>
      <c r="O2" s="169" t="s">
        <v>19</v>
      </c>
      <c r="P2" s="169" t="s">
        <v>46</v>
      </c>
      <c r="Q2" s="169" t="s">
        <v>4</v>
      </c>
      <c r="R2" s="169"/>
      <c r="S2" s="169"/>
      <c r="T2" s="169"/>
      <c r="U2" s="169"/>
      <c r="V2" s="24"/>
    </row>
    <row r="3" spans="1:26" s="3" customFormat="1" ht="33.75" customHeight="1">
      <c r="A3" s="172"/>
      <c r="B3" s="174"/>
      <c r="C3" s="174"/>
      <c r="D3" s="181"/>
      <c r="E3" s="180"/>
      <c r="F3" s="182"/>
      <c r="G3" s="179"/>
      <c r="H3" s="111"/>
      <c r="I3" s="176" t="s">
        <v>2</v>
      </c>
      <c r="J3" s="176"/>
      <c r="K3" s="176"/>
      <c r="L3" s="177" t="s">
        <v>1</v>
      </c>
      <c r="M3" s="177"/>
      <c r="N3" s="177"/>
      <c r="O3" s="169"/>
      <c r="P3" s="169"/>
      <c r="Q3" s="169" t="s">
        <v>5</v>
      </c>
      <c r="R3" s="169"/>
      <c r="S3" s="169"/>
      <c r="T3" s="170" t="s">
        <v>6</v>
      </c>
      <c r="U3" s="170"/>
    </row>
    <row r="4" spans="1:26" s="14" customFormat="1" ht="38.25" customHeight="1">
      <c r="A4" s="173"/>
      <c r="B4" s="174"/>
      <c r="C4" s="174"/>
      <c r="D4" s="181"/>
      <c r="E4" s="180"/>
      <c r="F4" s="182"/>
      <c r="G4" s="179"/>
      <c r="H4" s="112" t="s">
        <v>16</v>
      </c>
      <c r="I4" s="74" t="s">
        <v>17</v>
      </c>
      <c r="J4" s="75" t="s">
        <v>25</v>
      </c>
      <c r="K4" s="76" t="s">
        <v>26</v>
      </c>
      <c r="L4" s="77" t="s">
        <v>18</v>
      </c>
      <c r="M4" s="78" t="s">
        <v>27</v>
      </c>
      <c r="N4" s="79" t="s">
        <v>28</v>
      </c>
      <c r="O4" s="175"/>
      <c r="P4" s="175"/>
      <c r="Q4" s="80" t="s">
        <v>47</v>
      </c>
      <c r="R4" s="81" t="s">
        <v>57</v>
      </c>
      <c r="S4" s="81" t="s">
        <v>53</v>
      </c>
      <c r="T4" s="82" t="s">
        <v>54</v>
      </c>
      <c r="U4" s="83" t="s">
        <v>55</v>
      </c>
    </row>
    <row r="5" spans="1:26" s="3" customFormat="1" ht="27" customHeight="1">
      <c r="A5" s="38"/>
      <c r="B5" s="66" t="s">
        <v>59</v>
      </c>
      <c r="C5" s="22">
        <v>1</v>
      </c>
      <c r="D5" s="66">
        <v>4</v>
      </c>
      <c r="E5" s="47">
        <v>430001063809</v>
      </c>
      <c r="F5" s="92" t="s">
        <v>163</v>
      </c>
      <c r="G5" s="92" t="s">
        <v>349</v>
      </c>
      <c r="H5" s="136">
        <v>40</v>
      </c>
      <c r="I5" s="136">
        <v>461</v>
      </c>
      <c r="J5" s="136">
        <v>28824097</v>
      </c>
      <c r="K5" s="137">
        <f t="shared" ref="K5:K36" si="0">IF(AND(I5&gt;0,J5&gt;0),J5/I5,0)</f>
        <v>62525.15618221258</v>
      </c>
      <c r="L5" s="136">
        <v>36422</v>
      </c>
      <c r="M5" s="136">
        <v>28824097</v>
      </c>
      <c r="N5" s="137">
        <f t="shared" ref="N5:N36" si="1">IF(AND(L5&gt;0,M5&gt;0),M5/L5,0)</f>
        <v>791.3924825654824</v>
      </c>
      <c r="O5" s="99"/>
      <c r="P5" s="100"/>
      <c r="Q5" s="99"/>
      <c r="R5" s="99"/>
      <c r="S5" s="101"/>
      <c r="T5" s="23"/>
      <c r="U5" s="102"/>
      <c r="V5" s="28">
        <v>1</v>
      </c>
      <c r="W5" s="28" t="s">
        <v>518</v>
      </c>
    </row>
    <row r="6" spans="1:26" s="3" customFormat="1" ht="27" customHeight="1">
      <c r="A6" s="38"/>
      <c r="B6" s="66" t="s">
        <v>59</v>
      </c>
      <c r="C6" s="22">
        <v>2</v>
      </c>
      <c r="D6" s="66">
        <v>4</v>
      </c>
      <c r="E6" s="47">
        <v>450001010743</v>
      </c>
      <c r="F6" s="92" t="s">
        <v>69</v>
      </c>
      <c r="G6" s="67" t="s">
        <v>70</v>
      </c>
      <c r="H6" s="136">
        <v>20</v>
      </c>
      <c r="I6" s="136">
        <v>469</v>
      </c>
      <c r="J6" s="136">
        <v>27518732</v>
      </c>
      <c r="K6" s="137">
        <f t="shared" si="0"/>
        <v>58675.334754797441</v>
      </c>
      <c r="L6" s="136">
        <v>33077.25</v>
      </c>
      <c r="M6" s="136">
        <v>27518732</v>
      </c>
      <c r="N6" s="137">
        <f t="shared" si="1"/>
        <v>831.95344232062826</v>
      </c>
      <c r="O6" s="99"/>
      <c r="P6" s="100"/>
      <c r="Q6" s="99"/>
      <c r="R6" s="99"/>
      <c r="S6" s="101"/>
      <c r="T6" s="23"/>
      <c r="U6" s="102"/>
      <c r="V6" s="28">
        <v>2</v>
      </c>
      <c r="W6" s="29" t="s">
        <v>8</v>
      </c>
    </row>
    <row r="7" spans="1:26" s="3" customFormat="1" ht="27" customHeight="1">
      <c r="A7" s="39"/>
      <c r="B7" s="66" t="s">
        <v>98</v>
      </c>
      <c r="C7" s="22">
        <v>3</v>
      </c>
      <c r="D7" s="66">
        <v>4</v>
      </c>
      <c r="E7" s="49">
        <v>1420001008767</v>
      </c>
      <c r="F7" s="92" t="s">
        <v>150</v>
      </c>
      <c r="G7" s="67" t="s">
        <v>150</v>
      </c>
      <c r="H7" s="136">
        <v>15</v>
      </c>
      <c r="I7" s="136">
        <v>173</v>
      </c>
      <c r="J7" s="136">
        <v>12015445</v>
      </c>
      <c r="K7" s="137">
        <f t="shared" si="0"/>
        <v>69453.439306358385</v>
      </c>
      <c r="L7" s="136">
        <v>15091.42</v>
      </c>
      <c r="M7" s="136">
        <v>12015445</v>
      </c>
      <c r="N7" s="137">
        <f t="shared" si="1"/>
        <v>796.17723183106693</v>
      </c>
      <c r="O7" s="99"/>
      <c r="P7" s="100"/>
      <c r="Q7" s="99"/>
      <c r="R7" s="99"/>
      <c r="S7" s="101"/>
      <c r="T7" s="23"/>
      <c r="U7" s="102"/>
      <c r="V7" s="28">
        <v>3</v>
      </c>
      <c r="W7" s="29" t="s">
        <v>9</v>
      </c>
      <c r="X7" s="19"/>
      <c r="Y7" s="19"/>
      <c r="Z7" s="19"/>
    </row>
    <row r="8" spans="1:26" s="3" customFormat="1" ht="27" customHeight="1">
      <c r="A8" s="38"/>
      <c r="B8" s="66" t="s">
        <v>59</v>
      </c>
      <c r="C8" s="22">
        <v>4</v>
      </c>
      <c r="D8" s="66">
        <v>4</v>
      </c>
      <c r="E8" s="47">
        <v>1420001011993</v>
      </c>
      <c r="F8" s="92" t="s">
        <v>515</v>
      </c>
      <c r="G8" s="67" t="s">
        <v>516</v>
      </c>
      <c r="H8" s="136">
        <v>10</v>
      </c>
      <c r="I8" s="136">
        <v>44</v>
      </c>
      <c r="J8" s="136">
        <v>2512900</v>
      </c>
      <c r="K8" s="137">
        <f t="shared" si="0"/>
        <v>57111.36363636364</v>
      </c>
      <c r="L8" s="136">
        <v>3141</v>
      </c>
      <c r="M8" s="136">
        <v>2512900</v>
      </c>
      <c r="N8" s="137">
        <f t="shared" si="1"/>
        <v>800.03183699458771</v>
      </c>
      <c r="O8" s="99"/>
      <c r="P8" s="100"/>
      <c r="Q8" s="99"/>
      <c r="R8" s="99"/>
      <c r="S8" s="101"/>
      <c r="T8" s="23" t="s">
        <v>64</v>
      </c>
      <c r="U8" s="102">
        <v>8.3000000000000004E-2</v>
      </c>
      <c r="V8" s="28">
        <v>4</v>
      </c>
      <c r="W8" s="29" t="s">
        <v>519</v>
      </c>
    </row>
    <row r="9" spans="1:26" s="3" customFormat="1" ht="27" customHeight="1">
      <c r="A9" s="38"/>
      <c r="B9" s="22" t="s">
        <v>59</v>
      </c>
      <c r="C9" s="22">
        <v>5</v>
      </c>
      <c r="D9" s="66">
        <v>4</v>
      </c>
      <c r="E9" s="49">
        <v>1420001014575</v>
      </c>
      <c r="F9" s="92" t="s">
        <v>225</v>
      </c>
      <c r="G9" s="67" t="s">
        <v>226</v>
      </c>
      <c r="H9" s="136">
        <v>20</v>
      </c>
      <c r="I9" s="136">
        <v>212</v>
      </c>
      <c r="J9" s="136">
        <v>13725070</v>
      </c>
      <c r="K9" s="137">
        <f t="shared" si="0"/>
        <v>64740.896226415098</v>
      </c>
      <c r="L9" s="136">
        <v>16893.75</v>
      </c>
      <c r="M9" s="136">
        <v>13725070</v>
      </c>
      <c r="N9" s="137">
        <f t="shared" si="1"/>
        <v>812.43477617462077</v>
      </c>
      <c r="O9" s="99"/>
      <c r="P9" s="100"/>
      <c r="Q9" s="99"/>
      <c r="R9" s="99"/>
      <c r="S9" s="101"/>
      <c r="T9" s="23"/>
      <c r="U9" s="102"/>
      <c r="V9" s="28">
        <v>5</v>
      </c>
      <c r="W9" s="29" t="s">
        <v>520</v>
      </c>
    </row>
    <row r="10" spans="1:26" s="3" customFormat="1" ht="27" customHeight="1">
      <c r="A10" s="38"/>
      <c r="B10" s="22" t="s">
        <v>59</v>
      </c>
      <c r="C10" s="22">
        <v>6</v>
      </c>
      <c r="D10" s="66">
        <v>4</v>
      </c>
      <c r="E10" s="49">
        <v>1420001014575</v>
      </c>
      <c r="F10" s="92" t="s">
        <v>225</v>
      </c>
      <c r="G10" s="67" t="s">
        <v>227</v>
      </c>
      <c r="H10" s="136">
        <v>10</v>
      </c>
      <c r="I10" s="136">
        <v>144</v>
      </c>
      <c r="J10" s="136">
        <v>8658368</v>
      </c>
      <c r="K10" s="137">
        <f t="shared" si="0"/>
        <v>60127.555555555555</v>
      </c>
      <c r="L10" s="136">
        <v>10726.65</v>
      </c>
      <c r="M10" s="136">
        <v>8658368</v>
      </c>
      <c r="N10" s="137">
        <f t="shared" si="1"/>
        <v>807.18285764893983</v>
      </c>
      <c r="O10" s="99"/>
      <c r="P10" s="100"/>
      <c r="Q10" s="99"/>
      <c r="R10" s="99"/>
      <c r="S10" s="101"/>
      <c r="T10" s="23"/>
      <c r="U10" s="102"/>
      <c r="V10" s="28">
        <v>6</v>
      </c>
      <c r="W10" s="30" t="s">
        <v>521</v>
      </c>
    </row>
    <row r="11" spans="1:26" s="3" customFormat="1" ht="27" customHeight="1">
      <c r="A11" s="38"/>
      <c r="B11" s="66" t="s">
        <v>59</v>
      </c>
      <c r="C11" s="22">
        <v>7</v>
      </c>
      <c r="D11" s="66">
        <v>4</v>
      </c>
      <c r="E11" s="47">
        <v>1420001014666</v>
      </c>
      <c r="F11" s="92" t="s">
        <v>355</v>
      </c>
      <c r="G11" s="67" t="s">
        <v>356</v>
      </c>
      <c r="H11" s="136">
        <v>20</v>
      </c>
      <c r="I11" s="136">
        <v>355</v>
      </c>
      <c r="J11" s="136">
        <v>24504044</v>
      </c>
      <c r="K11" s="137">
        <f t="shared" si="0"/>
        <v>69025.476056338026</v>
      </c>
      <c r="L11" s="136">
        <v>30164.75</v>
      </c>
      <c r="M11" s="136">
        <v>24504044</v>
      </c>
      <c r="N11" s="137">
        <f t="shared" si="1"/>
        <v>812.34036416678407</v>
      </c>
      <c r="O11" s="99"/>
      <c r="P11" s="100"/>
      <c r="Q11" s="99"/>
      <c r="R11" s="99"/>
      <c r="S11" s="101"/>
      <c r="T11" s="23"/>
      <c r="U11" s="102"/>
      <c r="V11" s="28"/>
      <c r="W11" s="29"/>
    </row>
    <row r="12" spans="1:26" s="3" customFormat="1" ht="27" customHeight="1">
      <c r="A12" s="38"/>
      <c r="B12" s="22" t="s">
        <v>59</v>
      </c>
      <c r="C12" s="22">
        <v>8</v>
      </c>
      <c r="D12" s="66">
        <v>4</v>
      </c>
      <c r="E12" s="47">
        <v>1420001015037</v>
      </c>
      <c r="F12" s="92" t="s">
        <v>291</v>
      </c>
      <c r="G12" s="67" t="s">
        <v>290</v>
      </c>
      <c r="H12" s="136">
        <v>15</v>
      </c>
      <c r="I12" s="136">
        <v>187</v>
      </c>
      <c r="J12" s="136">
        <v>12190259</v>
      </c>
      <c r="K12" s="137">
        <f t="shared" si="0"/>
        <v>65188.550802139034</v>
      </c>
      <c r="L12" s="136">
        <v>15290</v>
      </c>
      <c r="M12" s="136">
        <v>12190259</v>
      </c>
      <c r="N12" s="137">
        <f t="shared" si="1"/>
        <v>797.27004578155652</v>
      </c>
      <c r="O12" s="99"/>
      <c r="P12" s="100"/>
      <c r="Q12" s="99" t="s">
        <v>64</v>
      </c>
      <c r="R12" s="99"/>
      <c r="S12" s="101">
        <v>0.13</v>
      </c>
      <c r="T12" s="23"/>
      <c r="U12" s="102"/>
      <c r="V12" s="28"/>
      <c r="W12" s="29"/>
    </row>
    <row r="13" spans="1:26" s="3" customFormat="1" ht="27" customHeight="1">
      <c r="A13" s="38"/>
      <c r="B13" s="22" t="s">
        <v>59</v>
      </c>
      <c r="C13" s="22">
        <v>9</v>
      </c>
      <c r="D13" s="66">
        <v>4</v>
      </c>
      <c r="E13" s="47">
        <v>1420001016522</v>
      </c>
      <c r="F13" s="92" t="s">
        <v>250</v>
      </c>
      <c r="G13" s="67" t="s">
        <v>374</v>
      </c>
      <c r="H13" s="136">
        <v>20</v>
      </c>
      <c r="I13" s="136">
        <v>853</v>
      </c>
      <c r="J13" s="136">
        <v>4479244</v>
      </c>
      <c r="K13" s="137">
        <f t="shared" si="0"/>
        <v>5251.1652989449003</v>
      </c>
      <c r="L13" s="136">
        <v>5589</v>
      </c>
      <c r="M13" s="136">
        <v>4479244</v>
      </c>
      <c r="N13" s="137">
        <f t="shared" si="1"/>
        <v>801.43925568080158</v>
      </c>
      <c r="O13" s="99"/>
      <c r="P13" s="100"/>
      <c r="Q13" s="99"/>
      <c r="R13" s="99"/>
      <c r="S13" s="101"/>
      <c r="T13" s="23"/>
      <c r="U13" s="102"/>
      <c r="V13" s="28"/>
      <c r="W13" s="29"/>
    </row>
    <row r="14" spans="1:26" s="19" customFormat="1" ht="27" customHeight="1">
      <c r="A14" s="38"/>
      <c r="B14" s="66" t="s">
        <v>59</v>
      </c>
      <c r="C14" s="22">
        <v>10</v>
      </c>
      <c r="D14" s="66">
        <v>2</v>
      </c>
      <c r="E14" s="47">
        <v>1420005004366</v>
      </c>
      <c r="F14" s="92" t="s">
        <v>363</v>
      </c>
      <c r="G14" s="67" t="s">
        <v>362</v>
      </c>
      <c r="H14" s="136">
        <v>10</v>
      </c>
      <c r="I14" s="136">
        <v>60</v>
      </c>
      <c r="J14" s="136">
        <v>3183175</v>
      </c>
      <c r="K14" s="137">
        <f t="shared" si="0"/>
        <v>53052.916666666664</v>
      </c>
      <c r="L14" s="136">
        <v>6105</v>
      </c>
      <c r="M14" s="136">
        <v>3183175</v>
      </c>
      <c r="N14" s="137">
        <f t="shared" si="1"/>
        <v>521.40458640458644</v>
      </c>
      <c r="O14" s="99"/>
      <c r="P14" s="100"/>
      <c r="Q14" s="99"/>
      <c r="R14" s="99"/>
      <c r="S14" s="101"/>
      <c r="T14" s="23"/>
      <c r="U14" s="102"/>
      <c r="V14" s="28"/>
      <c r="W14" s="29"/>
      <c r="X14" s="3"/>
      <c r="Y14" s="3"/>
      <c r="Z14" s="3"/>
    </row>
    <row r="15" spans="1:26" s="19" customFormat="1" ht="27" customHeight="1">
      <c r="A15" s="38"/>
      <c r="B15" s="22" t="s">
        <v>59</v>
      </c>
      <c r="C15" s="22">
        <v>11</v>
      </c>
      <c r="D15" s="66">
        <v>5</v>
      </c>
      <c r="E15" s="47">
        <v>1420005007121</v>
      </c>
      <c r="F15" s="92" t="s">
        <v>411</v>
      </c>
      <c r="G15" s="67" t="s">
        <v>540</v>
      </c>
      <c r="H15" s="136">
        <v>10</v>
      </c>
      <c r="I15" s="136">
        <v>110</v>
      </c>
      <c r="J15" s="136">
        <v>9030798</v>
      </c>
      <c r="K15" s="137">
        <f t="shared" si="0"/>
        <v>82098.163636363635</v>
      </c>
      <c r="L15" s="136">
        <v>11137</v>
      </c>
      <c r="M15" s="136">
        <v>9030798</v>
      </c>
      <c r="N15" s="137">
        <f t="shared" si="1"/>
        <v>810.88246385920809</v>
      </c>
      <c r="O15" s="99"/>
      <c r="P15" s="100"/>
      <c r="Q15" s="99"/>
      <c r="R15" s="99"/>
      <c r="S15" s="101"/>
      <c r="T15" s="23"/>
      <c r="U15" s="102"/>
      <c r="V15" s="28"/>
      <c r="W15" s="29"/>
      <c r="X15" s="3"/>
      <c r="Y15" s="3"/>
      <c r="Z15" s="3"/>
    </row>
    <row r="16" spans="1:26" s="19" customFormat="1" ht="27" customHeight="1">
      <c r="A16" s="38"/>
      <c r="B16" s="22" t="s">
        <v>59</v>
      </c>
      <c r="C16" s="22">
        <v>12</v>
      </c>
      <c r="D16" s="66">
        <v>5</v>
      </c>
      <c r="E16" s="52">
        <v>1420005007294</v>
      </c>
      <c r="F16" s="93" t="s">
        <v>381</v>
      </c>
      <c r="G16" s="67" t="s">
        <v>382</v>
      </c>
      <c r="H16" s="136">
        <v>15</v>
      </c>
      <c r="I16" s="136">
        <v>191</v>
      </c>
      <c r="J16" s="136">
        <v>14753254</v>
      </c>
      <c r="K16" s="136">
        <f t="shared" si="0"/>
        <v>77242.167539267015</v>
      </c>
      <c r="L16" s="136">
        <v>18441</v>
      </c>
      <c r="M16" s="136">
        <v>14753254</v>
      </c>
      <c r="N16" s="136">
        <f t="shared" si="1"/>
        <v>800.02461905536575</v>
      </c>
      <c r="O16" s="99"/>
      <c r="P16" s="100"/>
      <c r="Q16" s="99"/>
      <c r="R16" s="99"/>
      <c r="S16" s="101"/>
      <c r="T16" s="23"/>
      <c r="U16" s="102"/>
      <c r="V16" s="28"/>
      <c r="W16" s="29"/>
      <c r="X16" s="3"/>
      <c r="Y16" s="28"/>
      <c r="Z16" s="28"/>
    </row>
    <row r="17" spans="1:26" s="3" customFormat="1" ht="27" customHeight="1">
      <c r="A17" s="38"/>
      <c r="B17" s="66" t="s">
        <v>59</v>
      </c>
      <c r="C17" s="22">
        <v>13</v>
      </c>
      <c r="D17" s="66">
        <v>4</v>
      </c>
      <c r="E17" s="47">
        <v>2420001005615</v>
      </c>
      <c r="F17" s="92" t="s">
        <v>89</v>
      </c>
      <c r="G17" s="67" t="s">
        <v>90</v>
      </c>
      <c r="H17" s="136">
        <v>20</v>
      </c>
      <c r="I17" s="136">
        <v>348</v>
      </c>
      <c r="J17" s="136">
        <v>22926318</v>
      </c>
      <c r="K17" s="137">
        <f t="shared" si="0"/>
        <v>65880.224137931029</v>
      </c>
      <c r="L17" s="136">
        <v>28957</v>
      </c>
      <c r="M17" s="136">
        <v>22926318</v>
      </c>
      <c r="N17" s="137">
        <f t="shared" si="1"/>
        <v>791.73664398936353</v>
      </c>
      <c r="O17" s="99"/>
      <c r="P17" s="100"/>
      <c r="Q17" s="99"/>
      <c r="R17" s="99"/>
      <c r="S17" s="101"/>
      <c r="T17" s="23"/>
      <c r="U17" s="102"/>
      <c r="V17" s="28"/>
      <c r="W17" s="29"/>
    </row>
    <row r="18" spans="1:26" s="3" customFormat="1" ht="27" customHeight="1">
      <c r="A18" s="38"/>
      <c r="B18" s="22" t="s">
        <v>59</v>
      </c>
      <c r="C18" s="22">
        <v>14</v>
      </c>
      <c r="D18" s="66">
        <v>4</v>
      </c>
      <c r="E18" s="48">
        <v>2420001008766</v>
      </c>
      <c r="F18" s="92" t="s">
        <v>257</v>
      </c>
      <c r="G18" s="67" t="s">
        <v>257</v>
      </c>
      <c r="H18" s="136">
        <v>20</v>
      </c>
      <c r="I18" s="136">
        <v>384</v>
      </c>
      <c r="J18" s="136">
        <v>29474050</v>
      </c>
      <c r="K18" s="137">
        <f t="shared" si="0"/>
        <v>76755.338541666672</v>
      </c>
      <c r="L18" s="136">
        <v>33056</v>
      </c>
      <c r="M18" s="136">
        <v>29474050</v>
      </c>
      <c r="N18" s="137">
        <f t="shared" si="1"/>
        <v>891.63994433688288</v>
      </c>
      <c r="O18" s="99"/>
      <c r="P18" s="100"/>
      <c r="Q18" s="99"/>
      <c r="R18" s="99"/>
      <c r="S18" s="101"/>
      <c r="T18" s="23"/>
      <c r="U18" s="102"/>
      <c r="V18" s="28"/>
      <c r="W18" s="29"/>
    </row>
    <row r="19" spans="1:26" s="3" customFormat="1" ht="27" customHeight="1">
      <c r="A19" s="39"/>
      <c r="B19" s="22" t="s">
        <v>98</v>
      </c>
      <c r="C19" s="22">
        <v>15</v>
      </c>
      <c r="D19" s="66">
        <v>4</v>
      </c>
      <c r="E19" s="49">
        <v>2420001014517</v>
      </c>
      <c r="F19" s="92" t="s">
        <v>99</v>
      </c>
      <c r="G19" s="67" t="s">
        <v>342</v>
      </c>
      <c r="H19" s="136">
        <v>20</v>
      </c>
      <c r="I19" s="136">
        <v>295</v>
      </c>
      <c r="J19" s="136">
        <v>16944803</v>
      </c>
      <c r="K19" s="137">
        <f t="shared" si="0"/>
        <v>57440.010169491528</v>
      </c>
      <c r="L19" s="136">
        <v>21405.5</v>
      </c>
      <c r="M19" s="136">
        <v>16944803</v>
      </c>
      <c r="N19" s="137">
        <f t="shared" si="1"/>
        <v>791.60977318913365</v>
      </c>
      <c r="O19" s="99"/>
      <c r="P19" s="100"/>
      <c r="Q19" s="99"/>
      <c r="R19" s="99"/>
      <c r="S19" s="101"/>
      <c r="T19" s="23" t="s">
        <v>64</v>
      </c>
      <c r="U19" s="102">
        <v>0</v>
      </c>
      <c r="V19" s="28"/>
      <c r="W19" s="29"/>
      <c r="X19" s="19"/>
      <c r="Y19" s="19"/>
      <c r="Z19" s="19"/>
    </row>
    <row r="20" spans="1:26" s="3" customFormat="1" ht="27" customHeight="1">
      <c r="A20" s="38"/>
      <c r="B20" s="66" t="s">
        <v>59</v>
      </c>
      <c r="C20" s="22">
        <v>16</v>
      </c>
      <c r="D20" s="66">
        <v>4</v>
      </c>
      <c r="E20" s="49">
        <v>2420001014517</v>
      </c>
      <c r="F20" s="92" t="s">
        <v>173</v>
      </c>
      <c r="G20" s="67" t="s">
        <v>351</v>
      </c>
      <c r="H20" s="136">
        <v>19</v>
      </c>
      <c r="I20" s="136">
        <v>298</v>
      </c>
      <c r="J20" s="136">
        <v>20271224</v>
      </c>
      <c r="K20" s="137">
        <f t="shared" si="0"/>
        <v>68024.24161073826</v>
      </c>
      <c r="L20" s="136">
        <v>25610</v>
      </c>
      <c r="M20" s="136">
        <v>20271224</v>
      </c>
      <c r="N20" s="137">
        <f t="shared" si="1"/>
        <v>791.53549394767674</v>
      </c>
      <c r="O20" s="99"/>
      <c r="P20" s="100"/>
      <c r="Q20" s="99"/>
      <c r="R20" s="99"/>
      <c r="S20" s="101"/>
      <c r="T20" s="23" t="s">
        <v>64</v>
      </c>
      <c r="U20" s="102">
        <v>0</v>
      </c>
      <c r="V20" s="28"/>
      <c r="W20" s="29"/>
    </row>
    <row r="21" spans="1:26" s="3" customFormat="1" ht="27" customHeight="1">
      <c r="A21" s="38"/>
      <c r="B21" s="22" t="s">
        <v>59</v>
      </c>
      <c r="C21" s="22">
        <v>17</v>
      </c>
      <c r="D21" s="66">
        <v>4</v>
      </c>
      <c r="E21" s="48">
        <v>2420001015498</v>
      </c>
      <c r="F21" s="117" t="s">
        <v>379</v>
      </c>
      <c r="G21" s="92" t="s">
        <v>380</v>
      </c>
      <c r="H21" s="136">
        <v>10</v>
      </c>
      <c r="I21" s="136">
        <v>83</v>
      </c>
      <c r="J21" s="136">
        <v>4708718</v>
      </c>
      <c r="K21" s="137">
        <f t="shared" si="0"/>
        <v>56731.542168674699</v>
      </c>
      <c r="L21" s="136">
        <v>6239</v>
      </c>
      <c r="M21" s="136">
        <v>4708718</v>
      </c>
      <c r="N21" s="137">
        <f t="shared" si="1"/>
        <v>754.72319281936211</v>
      </c>
      <c r="O21" s="99"/>
      <c r="P21" s="100"/>
      <c r="Q21" s="99"/>
      <c r="R21" s="99"/>
      <c r="S21" s="101"/>
      <c r="T21" s="23"/>
      <c r="U21" s="102"/>
      <c r="V21" s="28"/>
      <c r="W21" s="29"/>
    </row>
    <row r="22" spans="1:26" s="3" customFormat="1" ht="27" customHeight="1">
      <c r="A22" s="38"/>
      <c r="B22" s="22" t="s">
        <v>59</v>
      </c>
      <c r="C22" s="22">
        <v>18</v>
      </c>
      <c r="D22" s="66">
        <v>4</v>
      </c>
      <c r="E22" s="47">
        <v>2420003001604</v>
      </c>
      <c r="F22" s="92" t="s">
        <v>217</v>
      </c>
      <c r="G22" s="67" t="s">
        <v>217</v>
      </c>
      <c r="H22" s="136">
        <v>15</v>
      </c>
      <c r="I22" s="136">
        <v>99</v>
      </c>
      <c r="J22" s="136">
        <v>6969814</v>
      </c>
      <c r="K22" s="137">
        <f t="shared" si="0"/>
        <v>70402.161616161611</v>
      </c>
      <c r="L22" s="136">
        <v>8606</v>
      </c>
      <c r="M22" s="136">
        <v>6969814</v>
      </c>
      <c r="N22" s="137">
        <f t="shared" si="1"/>
        <v>809.87845689054143</v>
      </c>
      <c r="O22" s="99"/>
      <c r="P22" s="100"/>
      <c r="Q22" s="99" t="s">
        <v>64</v>
      </c>
      <c r="R22" s="99" t="s">
        <v>64</v>
      </c>
      <c r="S22" s="101">
        <v>0</v>
      </c>
      <c r="T22" s="23"/>
      <c r="U22" s="102"/>
      <c r="V22" s="28"/>
      <c r="W22" s="29"/>
    </row>
    <row r="23" spans="1:26" s="3" customFormat="1" ht="27" customHeight="1">
      <c r="A23" s="38"/>
      <c r="B23" s="22" t="s">
        <v>59</v>
      </c>
      <c r="C23" s="22">
        <v>19</v>
      </c>
      <c r="D23" s="66">
        <v>2</v>
      </c>
      <c r="E23" s="103">
        <v>2420005000356</v>
      </c>
      <c r="F23" s="93" t="s">
        <v>370</v>
      </c>
      <c r="G23" s="67" t="s">
        <v>237</v>
      </c>
      <c r="H23" s="136">
        <v>10</v>
      </c>
      <c r="I23" s="136">
        <v>95</v>
      </c>
      <c r="J23" s="136">
        <v>7935581</v>
      </c>
      <c r="K23" s="137">
        <f t="shared" si="0"/>
        <v>83532.431578947362</v>
      </c>
      <c r="L23" s="136">
        <v>9992.5</v>
      </c>
      <c r="M23" s="136">
        <v>7935581</v>
      </c>
      <c r="N23" s="137">
        <f t="shared" si="1"/>
        <v>794.15371528646483</v>
      </c>
      <c r="O23" s="99"/>
      <c r="P23" s="100"/>
      <c r="Q23" s="99"/>
      <c r="R23" s="99"/>
      <c r="S23" s="101"/>
      <c r="T23" s="23"/>
      <c r="U23" s="102"/>
      <c r="V23" s="28"/>
      <c r="W23" s="29"/>
    </row>
    <row r="24" spans="1:26" s="3" customFormat="1" ht="27" customHeight="1">
      <c r="A24" s="38"/>
      <c r="B24" s="66" t="s">
        <v>59</v>
      </c>
      <c r="C24" s="22">
        <v>20</v>
      </c>
      <c r="D24" s="66">
        <v>3</v>
      </c>
      <c r="E24" s="47">
        <v>2420005002765</v>
      </c>
      <c r="F24" s="92" t="s">
        <v>192</v>
      </c>
      <c r="G24" s="67" t="s">
        <v>345</v>
      </c>
      <c r="H24" s="136">
        <v>15</v>
      </c>
      <c r="I24" s="136">
        <v>109</v>
      </c>
      <c r="J24" s="136">
        <v>10416065</v>
      </c>
      <c r="K24" s="137">
        <f t="shared" si="0"/>
        <v>95560.229357798162</v>
      </c>
      <c r="L24" s="136">
        <v>13161</v>
      </c>
      <c r="M24" s="136">
        <v>10416065</v>
      </c>
      <c r="N24" s="137">
        <f t="shared" si="1"/>
        <v>791.43416153787712</v>
      </c>
      <c r="O24" s="99"/>
      <c r="P24" s="100"/>
      <c r="Q24" s="99"/>
      <c r="R24" s="99"/>
      <c r="S24" s="101"/>
      <c r="T24" s="23"/>
      <c r="U24" s="102"/>
      <c r="V24" s="28"/>
      <c r="W24" s="29"/>
    </row>
    <row r="25" spans="1:26" s="19" customFormat="1" ht="27" customHeight="1">
      <c r="A25" s="39"/>
      <c r="B25" s="22" t="s">
        <v>98</v>
      </c>
      <c r="C25" s="22">
        <v>21</v>
      </c>
      <c r="D25" s="66">
        <v>6</v>
      </c>
      <c r="E25" s="49">
        <v>2420005006246</v>
      </c>
      <c r="F25" s="67" t="s">
        <v>350</v>
      </c>
      <c r="G25" s="67" t="s">
        <v>350</v>
      </c>
      <c r="H25" s="136">
        <v>10</v>
      </c>
      <c r="I25" s="136">
        <v>48</v>
      </c>
      <c r="J25" s="136">
        <v>3119316</v>
      </c>
      <c r="K25" s="137">
        <f t="shared" si="0"/>
        <v>64985.75</v>
      </c>
      <c r="L25" s="136">
        <v>4320</v>
      </c>
      <c r="M25" s="136">
        <v>3119316</v>
      </c>
      <c r="N25" s="137">
        <f t="shared" si="1"/>
        <v>722.06388888888887</v>
      </c>
      <c r="O25" s="99"/>
      <c r="P25" s="100"/>
      <c r="Q25" s="99" t="s">
        <v>64</v>
      </c>
      <c r="R25" s="99"/>
      <c r="S25" s="101">
        <v>0.5</v>
      </c>
      <c r="T25" s="23"/>
      <c r="U25" s="102"/>
      <c r="V25" s="28"/>
      <c r="W25" s="29"/>
    </row>
    <row r="26" spans="1:26" s="3" customFormat="1" ht="27" customHeight="1">
      <c r="A26" s="38"/>
      <c r="B26" s="66" t="s">
        <v>59</v>
      </c>
      <c r="C26" s="22">
        <v>22</v>
      </c>
      <c r="D26" s="66">
        <v>2</v>
      </c>
      <c r="E26" s="47">
        <v>2420005007392</v>
      </c>
      <c r="F26" s="116" t="s">
        <v>176</v>
      </c>
      <c r="G26" s="67" t="s">
        <v>177</v>
      </c>
      <c r="H26" s="136">
        <v>15</v>
      </c>
      <c r="I26" s="136">
        <v>119</v>
      </c>
      <c r="J26" s="136">
        <v>11857667</v>
      </c>
      <c r="K26" s="137">
        <f t="shared" si="0"/>
        <v>99644.26050420168</v>
      </c>
      <c r="L26" s="136">
        <v>14529</v>
      </c>
      <c r="M26" s="136">
        <v>11857667</v>
      </c>
      <c r="N26" s="137">
        <f t="shared" si="1"/>
        <v>816.13786220662121</v>
      </c>
      <c r="O26" s="99"/>
      <c r="P26" s="100"/>
      <c r="Q26" s="99"/>
      <c r="R26" s="99"/>
      <c r="S26" s="101"/>
      <c r="T26" s="23"/>
      <c r="U26" s="102"/>
      <c r="V26" s="28"/>
      <c r="W26" s="29"/>
    </row>
    <row r="27" spans="1:26" s="19" customFormat="1" ht="27" customHeight="1">
      <c r="A27" s="38"/>
      <c r="B27" s="66" t="s">
        <v>59</v>
      </c>
      <c r="C27" s="22">
        <v>23</v>
      </c>
      <c r="D27" s="66">
        <v>4</v>
      </c>
      <c r="E27" s="47">
        <v>3220001018149</v>
      </c>
      <c r="F27" s="92" t="s">
        <v>174</v>
      </c>
      <c r="G27" s="67" t="s">
        <v>175</v>
      </c>
      <c r="H27" s="136">
        <v>20</v>
      </c>
      <c r="I27" s="136">
        <v>264</v>
      </c>
      <c r="J27" s="136">
        <v>18041307</v>
      </c>
      <c r="K27" s="137">
        <f t="shared" si="0"/>
        <v>68338.284090909088</v>
      </c>
      <c r="L27" s="136">
        <v>19336</v>
      </c>
      <c r="M27" s="136">
        <v>18041307</v>
      </c>
      <c r="N27" s="137">
        <f t="shared" si="1"/>
        <v>933.04235622672729</v>
      </c>
      <c r="O27" s="99"/>
      <c r="P27" s="100"/>
      <c r="Q27" s="99"/>
      <c r="R27" s="99"/>
      <c r="S27" s="101"/>
      <c r="T27" s="23"/>
      <c r="U27" s="102"/>
      <c r="V27" s="28"/>
      <c r="W27" s="29"/>
      <c r="X27" s="3"/>
      <c r="Y27" s="3"/>
      <c r="Z27" s="3"/>
    </row>
    <row r="28" spans="1:26" s="3" customFormat="1" ht="27" customHeight="1">
      <c r="A28" s="38"/>
      <c r="B28" s="66" t="s">
        <v>59</v>
      </c>
      <c r="C28" s="22">
        <v>24</v>
      </c>
      <c r="D28" s="66">
        <v>4</v>
      </c>
      <c r="E28" s="47">
        <v>3420001004590</v>
      </c>
      <c r="F28" s="92" t="s">
        <v>498</v>
      </c>
      <c r="G28" s="67" t="s">
        <v>502</v>
      </c>
      <c r="H28" s="136">
        <v>20</v>
      </c>
      <c r="I28" s="136">
        <v>204</v>
      </c>
      <c r="J28" s="136">
        <v>13287937</v>
      </c>
      <c r="K28" s="137">
        <f t="shared" si="0"/>
        <v>65136.946078431371</v>
      </c>
      <c r="L28" s="136">
        <v>17520</v>
      </c>
      <c r="M28" s="136">
        <v>13287937</v>
      </c>
      <c r="N28" s="137">
        <f t="shared" si="1"/>
        <v>758.44389269406395</v>
      </c>
      <c r="O28" s="99"/>
      <c r="P28" s="100"/>
      <c r="Q28" s="99"/>
      <c r="R28" s="99"/>
      <c r="S28" s="101"/>
      <c r="T28" s="23"/>
      <c r="U28" s="102"/>
      <c r="V28" s="28"/>
      <c r="W28" s="29"/>
    </row>
    <row r="29" spans="1:26" s="3" customFormat="1" ht="27" customHeight="1">
      <c r="A29" s="38"/>
      <c r="B29" s="66" t="s">
        <v>59</v>
      </c>
      <c r="C29" s="22">
        <v>25</v>
      </c>
      <c r="D29" s="66">
        <v>4</v>
      </c>
      <c r="E29" s="52">
        <v>3420001007825</v>
      </c>
      <c r="F29" s="93" t="s">
        <v>204</v>
      </c>
      <c r="G29" s="67" t="s">
        <v>205</v>
      </c>
      <c r="H29" s="136">
        <v>20</v>
      </c>
      <c r="I29" s="136">
        <v>161</v>
      </c>
      <c r="J29" s="136">
        <v>13835498</v>
      </c>
      <c r="K29" s="137">
        <f t="shared" si="0"/>
        <v>85934.770186335401</v>
      </c>
      <c r="L29" s="136">
        <v>16898</v>
      </c>
      <c r="M29" s="136">
        <v>13835498</v>
      </c>
      <c r="N29" s="137">
        <f t="shared" si="1"/>
        <v>818.76541602556517</v>
      </c>
      <c r="O29" s="99"/>
      <c r="P29" s="100"/>
      <c r="Q29" s="99"/>
      <c r="R29" s="99"/>
      <c r="S29" s="101"/>
      <c r="T29" s="23"/>
      <c r="U29" s="102"/>
      <c r="V29" s="28"/>
      <c r="W29" s="29"/>
    </row>
    <row r="30" spans="1:26" s="3" customFormat="1" ht="27" customHeight="1">
      <c r="A30" s="38"/>
      <c r="B30" s="66" t="s">
        <v>59</v>
      </c>
      <c r="C30" s="22">
        <v>26</v>
      </c>
      <c r="D30" s="66">
        <v>4</v>
      </c>
      <c r="E30" s="47">
        <v>3420001014581</v>
      </c>
      <c r="F30" s="92" t="s">
        <v>161</v>
      </c>
      <c r="G30" s="67" t="s">
        <v>162</v>
      </c>
      <c r="H30" s="136">
        <v>20</v>
      </c>
      <c r="I30" s="136">
        <v>232</v>
      </c>
      <c r="J30" s="136">
        <v>15769185</v>
      </c>
      <c r="K30" s="137">
        <f t="shared" si="0"/>
        <v>67970.625</v>
      </c>
      <c r="L30" s="136">
        <v>19937</v>
      </c>
      <c r="M30" s="136">
        <v>15769185</v>
      </c>
      <c r="N30" s="137">
        <f t="shared" si="1"/>
        <v>790.95074484626571</v>
      </c>
      <c r="O30" s="99"/>
      <c r="P30" s="100"/>
      <c r="Q30" s="99" t="s">
        <v>64</v>
      </c>
      <c r="R30" s="99"/>
      <c r="S30" s="101">
        <v>5.0000000000000001E-3</v>
      </c>
      <c r="T30" s="23"/>
      <c r="U30" s="102"/>
      <c r="V30" s="28"/>
      <c r="W30" s="29"/>
    </row>
    <row r="31" spans="1:26" s="19" customFormat="1" ht="27" customHeight="1">
      <c r="A31" s="38"/>
      <c r="B31" s="66" t="s">
        <v>59</v>
      </c>
      <c r="C31" s="22">
        <v>27</v>
      </c>
      <c r="D31" s="66">
        <v>2</v>
      </c>
      <c r="E31" s="47">
        <v>3420005004926</v>
      </c>
      <c r="F31" s="92" t="s">
        <v>495</v>
      </c>
      <c r="G31" s="67" t="s">
        <v>496</v>
      </c>
      <c r="H31" s="136">
        <v>10</v>
      </c>
      <c r="I31" s="136">
        <v>96</v>
      </c>
      <c r="J31" s="136">
        <v>7533478</v>
      </c>
      <c r="K31" s="137">
        <f t="shared" si="0"/>
        <v>78473.729166666672</v>
      </c>
      <c r="L31" s="136">
        <v>9320</v>
      </c>
      <c r="M31" s="136">
        <v>7533478</v>
      </c>
      <c r="N31" s="137">
        <f t="shared" si="1"/>
        <v>808.31309012875533</v>
      </c>
      <c r="O31" s="99"/>
      <c r="P31" s="100"/>
      <c r="Q31" s="99"/>
      <c r="R31" s="99"/>
      <c r="S31" s="101"/>
      <c r="T31" s="23"/>
      <c r="U31" s="102"/>
      <c r="V31" s="28"/>
      <c r="W31" s="29"/>
      <c r="X31" s="3"/>
      <c r="Y31" s="3"/>
      <c r="Z31" s="3"/>
    </row>
    <row r="32" spans="1:26" s="3" customFormat="1" ht="27" customHeight="1">
      <c r="A32" s="38"/>
      <c r="B32" s="66" t="s">
        <v>59</v>
      </c>
      <c r="C32" s="22">
        <v>28</v>
      </c>
      <c r="D32" s="66">
        <v>2</v>
      </c>
      <c r="E32" s="47">
        <v>3420005005783</v>
      </c>
      <c r="F32" s="92" t="s">
        <v>511</v>
      </c>
      <c r="G32" s="67" t="s">
        <v>512</v>
      </c>
      <c r="H32" s="136">
        <v>10</v>
      </c>
      <c r="I32" s="136">
        <v>64</v>
      </c>
      <c r="J32" s="136">
        <v>16470566</v>
      </c>
      <c r="K32" s="137">
        <f t="shared" si="0"/>
        <v>257352.59375</v>
      </c>
      <c r="L32" s="136">
        <v>8632</v>
      </c>
      <c r="M32" s="136">
        <v>16470566</v>
      </c>
      <c r="N32" s="137">
        <f t="shared" si="1"/>
        <v>1908.0822520852641</v>
      </c>
      <c r="O32" s="99"/>
      <c r="P32" s="100"/>
      <c r="Q32" s="99"/>
      <c r="R32" s="99"/>
      <c r="S32" s="101"/>
      <c r="T32" s="23"/>
      <c r="U32" s="102"/>
      <c r="V32" s="28"/>
      <c r="W32" s="29"/>
    </row>
    <row r="33" spans="1:26" s="3" customFormat="1" ht="27" customHeight="1">
      <c r="A33" s="38"/>
      <c r="B33" s="66" t="s">
        <v>59</v>
      </c>
      <c r="C33" s="22">
        <v>29</v>
      </c>
      <c r="D33" s="66">
        <v>2</v>
      </c>
      <c r="E33" s="47">
        <v>3420005006063</v>
      </c>
      <c r="F33" s="92" t="s">
        <v>359</v>
      </c>
      <c r="G33" s="67" t="s">
        <v>360</v>
      </c>
      <c r="H33" s="136">
        <v>20</v>
      </c>
      <c r="I33" s="136">
        <v>142</v>
      </c>
      <c r="J33" s="136">
        <v>8504135</v>
      </c>
      <c r="K33" s="137">
        <f t="shared" si="0"/>
        <v>59888.274647887323</v>
      </c>
      <c r="L33" s="136">
        <v>13442</v>
      </c>
      <c r="M33" s="136">
        <v>8504135</v>
      </c>
      <c r="N33" s="137">
        <f t="shared" si="1"/>
        <v>632.65399494122903</v>
      </c>
      <c r="O33" s="99"/>
      <c r="P33" s="100"/>
      <c r="Q33" s="99"/>
      <c r="R33" s="99"/>
      <c r="S33" s="101"/>
      <c r="T33" s="23"/>
      <c r="U33" s="102"/>
      <c r="V33" s="28"/>
      <c r="W33" s="29"/>
    </row>
    <row r="34" spans="1:26" s="3" customFormat="1" ht="27" customHeight="1">
      <c r="A34" s="38"/>
      <c r="B34" s="22" t="s">
        <v>59</v>
      </c>
      <c r="C34" s="22">
        <v>30</v>
      </c>
      <c r="D34" s="66">
        <v>5</v>
      </c>
      <c r="E34" s="47">
        <v>3420005006848</v>
      </c>
      <c r="F34" s="92" t="s">
        <v>190</v>
      </c>
      <c r="G34" s="67" t="s">
        <v>358</v>
      </c>
      <c r="H34" s="136">
        <v>20</v>
      </c>
      <c r="I34" s="136">
        <v>179</v>
      </c>
      <c r="J34" s="136">
        <v>13752463</v>
      </c>
      <c r="K34" s="137">
        <f t="shared" si="0"/>
        <v>76829.402234636873</v>
      </c>
      <c r="L34" s="136">
        <v>16824</v>
      </c>
      <c r="M34" s="136">
        <v>13752463</v>
      </c>
      <c r="N34" s="137">
        <f t="shared" si="1"/>
        <v>817.43122919638608</v>
      </c>
      <c r="O34" s="99"/>
      <c r="P34" s="100"/>
      <c r="Q34" s="99" t="s">
        <v>64</v>
      </c>
      <c r="R34" s="99"/>
      <c r="S34" s="101">
        <v>0.71</v>
      </c>
      <c r="T34" s="23"/>
      <c r="U34" s="102"/>
      <c r="V34" s="28"/>
      <c r="W34" s="29"/>
    </row>
    <row r="35" spans="1:26" s="3" customFormat="1" ht="27" customHeight="1">
      <c r="A35" s="38"/>
      <c r="B35" s="22" t="s">
        <v>59</v>
      </c>
      <c r="C35" s="22">
        <v>31</v>
      </c>
      <c r="D35" s="66">
        <v>5</v>
      </c>
      <c r="E35" s="47">
        <v>3420005007508</v>
      </c>
      <c r="F35" s="92" t="s">
        <v>377</v>
      </c>
      <c r="G35" s="67" t="s">
        <v>378</v>
      </c>
      <c r="H35" s="136">
        <v>20</v>
      </c>
      <c r="I35" s="136">
        <v>191</v>
      </c>
      <c r="J35" s="136">
        <v>14600195</v>
      </c>
      <c r="K35" s="137">
        <f t="shared" si="0"/>
        <v>76440.811518324612</v>
      </c>
      <c r="L35" s="136">
        <v>18412</v>
      </c>
      <c r="M35" s="136">
        <v>14600195</v>
      </c>
      <c r="N35" s="137">
        <f t="shared" si="1"/>
        <v>792.97170323701937</v>
      </c>
      <c r="O35" s="99"/>
      <c r="P35" s="100"/>
      <c r="Q35" s="99"/>
      <c r="R35" s="99"/>
      <c r="S35" s="101"/>
      <c r="T35" s="23"/>
      <c r="U35" s="102"/>
      <c r="V35" s="28"/>
      <c r="W35" s="29"/>
    </row>
    <row r="36" spans="1:26" s="3" customFormat="1" ht="27" customHeight="1">
      <c r="A36" s="38"/>
      <c r="B36" s="66" t="s">
        <v>59</v>
      </c>
      <c r="C36" s="22">
        <v>32</v>
      </c>
      <c r="D36" s="66">
        <v>4</v>
      </c>
      <c r="E36" s="47">
        <v>3430001061920</v>
      </c>
      <c r="F36" s="92" t="s">
        <v>109</v>
      </c>
      <c r="G36" s="67" t="s">
        <v>110</v>
      </c>
      <c r="H36" s="136">
        <v>20</v>
      </c>
      <c r="I36" s="136">
        <v>466</v>
      </c>
      <c r="J36" s="136">
        <v>27160917</v>
      </c>
      <c r="K36" s="137">
        <f t="shared" si="0"/>
        <v>58285.229613733907</v>
      </c>
      <c r="L36" s="136">
        <v>33408</v>
      </c>
      <c r="M36" s="136">
        <v>27160917</v>
      </c>
      <c r="N36" s="137">
        <f t="shared" si="1"/>
        <v>813.00637571839081</v>
      </c>
      <c r="O36" s="99"/>
      <c r="P36" s="100"/>
      <c r="Q36" s="99"/>
      <c r="R36" s="99"/>
      <c r="S36" s="101"/>
      <c r="T36" s="23" t="s">
        <v>64</v>
      </c>
      <c r="U36" s="102">
        <v>0.15</v>
      </c>
      <c r="V36" s="28"/>
      <c r="W36" s="29"/>
    </row>
    <row r="37" spans="1:26" s="3" customFormat="1" ht="27" customHeight="1">
      <c r="A37" s="38"/>
      <c r="B37" s="66" t="s">
        <v>59</v>
      </c>
      <c r="C37" s="22">
        <v>33</v>
      </c>
      <c r="D37" s="66">
        <v>4</v>
      </c>
      <c r="E37" s="47">
        <v>4420001014580</v>
      </c>
      <c r="F37" s="92" t="s">
        <v>287</v>
      </c>
      <c r="G37" s="67" t="s">
        <v>76</v>
      </c>
      <c r="H37" s="136">
        <v>10</v>
      </c>
      <c r="I37" s="136">
        <v>94</v>
      </c>
      <c r="J37" s="136">
        <v>6045574</v>
      </c>
      <c r="K37" s="137">
        <f t="shared" ref="K37:K62" si="2">IF(AND(I37&gt;0,J37&gt;0),J37/I37,0)</f>
        <v>64314.617021276594</v>
      </c>
      <c r="L37" s="136">
        <v>7642</v>
      </c>
      <c r="M37" s="136">
        <v>6045574</v>
      </c>
      <c r="N37" s="137">
        <f t="shared" ref="N37:N62" si="3">IF(AND(L37&gt;0,M37&gt;0),M37/L37,0)</f>
        <v>791.0984035592777</v>
      </c>
      <c r="O37" s="99"/>
      <c r="P37" s="100"/>
      <c r="Q37" s="99" t="s">
        <v>64</v>
      </c>
      <c r="R37" s="99"/>
      <c r="S37" s="101">
        <v>0</v>
      </c>
      <c r="T37" s="23"/>
      <c r="U37" s="102"/>
      <c r="V37" s="28"/>
      <c r="W37" s="29"/>
    </row>
    <row r="38" spans="1:26" s="3" customFormat="1" ht="27" customHeight="1">
      <c r="A38" s="38"/>
      <c r="B38" s="66" t="s">
        <v>59</v>
      </c>
      <c r="C38" s="22">
        <v>34</v>
      </c>
      <c r="D38" s="66">
        <v>5</v>
      </c>
      <c r="E38" s="47">
        <v>4420005003472</v>
      </c>
      <c r="F38" s="92" t="s">
        <v>85</v>
      </c>
      <c r="G38" s="67" t="s">
        <v>86</v>
      </c>
      <c r="H38" s="136">
        <v>10</v>
      </c>
      <c r="I38" s="136">
        <v>192</v>
      </c>
      <c r="J38" s="136">
        <v>12864160</v>
      </c>
      <c r="K38" s="137">
        <f t="shared" si="2"/>
        <v>67000.833333333328</v>
      </c>
      <c r="L38" s="136">
        <v>15582.5</v>
      </c>
      <c r="M38" s="136">
        <v>12864160</v>
      </c>
      <c r="N38" s="137">
        <f t="shared" si="3"/>
        <v>825.55174073479861</v>
      </c>
      <c r="O38" s="99"/>
      <c r="P38" s="100"/>
      <c r="Q38" s="99"/>
      <c r="R38" s="99"/>
      <c r="S38" s="101"/>
      <c r="T38" s="23"/>
      <c r="U38" s="102"/>
      <c r="V38" s="28"/>
      <c r="W38" s="30"/>
    </row>
    <row r="39" spans="1:26" s="3" customFormat="1" ht="27" customHeight="1">
      <c r="A39" s="38"/>
      <c r="B39" s="22" t="s">
        <v>59</v>
      </c>
      <c r="C39" s="22">
        <v>35</v>
      </c>
      <c r="D39" s="66">
        <v>2</v>
      </c>
      <c r="E39" s="47">
        <v>4420005006038</v>
      </c>
      <c r="F39" s="92" t="s">
        <v>233</v>
      </c>
      <c r="G39" s="67" t="s">
        <v>234</v>
      </c>
      <c r="H39" s="136">
        <v>11</v>
      </c>
      <c r="I39" s="136">
        <v>143</v>
      </c>
      <c r="J39" s="136">
        <v>15363245</v>
      </c>
      <c r="K39" s="137">
        <f t="shared" si="2"/>
        <v>107435.27972027972</v>
      </c>
      <c r="L39" s="136">
        <v>18570</v>
      </c>
      <c r="M39" s="136">
        <v>15363245</v>
      </c>
      <c r="N39" s="137">
        <f t="shared" si="3"/>
        <v>827.31529348411414</v>
      </c>
      <c r="O39" s="99"/>
      <c r="P39" s="100"/>
      <c r="Q39" s="99"/>
      <c r="R39" s="99"/>
      <c r="S39" s="101"/>
      <c r="T39" s="23"/>
      <c r="U39" s="102"/>
      <c r="V39" s="28"/>
      <c r="W39" s="29"/>
    </row>
    <row r="40" spans="1:26" s="3" customFormat="1" ht="27" customHeight="1">
      <c r="A40" s="38"/>
      <c r="B40" s="22" t="s">
        <v>59</v>
      </c>
      <c r="C40" s="22">
        <v>36</v>
      </c>
      <c r="D40" s="66">
        <v>5</v>
      </c>
      <c r="E40" s="47">
        <v>4420005006657</v>
      </c>
      <c r="F40" s="92" t="s">
        <v>365</v>
      </c>
      <c r="G40" s="67" t="s">
        <v>288</v>
      </c>
      <c r="H40" s="136">
        <v>20</v>
      </c>
      <c r="I40" s="136">
        <v>320</v>
      </c>
      <c r="J40" s="136">
        <v>20049850</v>
      </c>
      <c r="K40" s="137">
        <f t="shared" si="2"/>
        <v>62655.78125</v>
      </c>
      <c r="L40" s="136">
        <v>25109</v>
      </c>
      <c r="M40" s="136">
        <v>20049850</v>
      </c>
      <c r="N40" s="137">
        <f t="shared" si="3"/>
        <v>798.51248556294559</v>
      </c>
      <c r="O40" s="99"/>
      <c r="P40" s="100"/>
      <c r="Q40" s="99"/>
      <c r="R40" s="99"/>
      <c r="S40" s="101"/>
      <c r="T40" s="23"/>
      <c r="U40" s="102"/>
      <c r="V40" s="28"/>
      <c r="W40" s="29"/>
    </row>
    <row r="41" spans="1:26" s="3" customFormat="1" ht="27" customHeight="1">
      <c r="A41" s="38"/>
      <c r="B41" s="22" t="s">
        <v>59</v>
      </c>
      <c r="C41" s="22">
        <v>37</v>
      </c>
      <c r="D41" s="66">
        <v>5</v>
      </c>
      <c r="E41" s="47">
        <v>4420005006698</v>
      </c>
      <c r="F41" s="92" t="s">
        <v>383</v>
      </c>
      <c r="G41" s="67" t="s">
        <v>289</v>
      </c>
      <c r="H41" s="136">
        <v>10</v>
      </c>
      <c r="I41" s="136">
        <v>38</v>
      </c>
      <c r="J41" s="136">
        <v>2251394</v>
      </c>
      <c r="K41" s="137">
        <f t="shared" si="2"/>
        <v>59247.210526315786</v>
      </c>
      <c r="L41" s="136">
        <v>2837</v>
      </c>
      <c r="M41" s="136">
        <v>2251394</v>
      </c>
      <c r="N41" s="137">
        <f t="shared" si="3"/>
        <v>793.58265773704613</v>
      </c>
      <c r="O41" s="99"/>
      <c r="P41" s="100"/>
      <c r="Q41" s="99"/>
      <c r="R41" s="99"/>
      <c r="S41" s="101"/>
      <c r="T41" s="23"/>
      <c r="U41" s="102"/>
      <c r="V41" s="28"/>
      <c r="W41" s="29"/>
    </row>
    <row r="42" spans="1:26" s="3" customFormat="1" ht="27" customHeight="1">
      <c r="A42" s="38"/>
      <c r="B42" s="66" t="s">
        <v>59</v>
      </c>
      <c r="C42" s="22">
        <v>38</v>
      </c>
      <c r="D42" s="66">
        <v>6</v>
      </c>
      <c r="E42" s="47">
        <v>4420005006814</v>
      </c>
      <c r="F42" s="92" t="s">
        <v>353</v>
      </c>
      <c r="G42" s="67" t="s">
        <v>352</v>
      </c>
      <c r="H42" s="136">
        <v>10</v>
      </c>
      <c r="I42" s="136">
        <v>67</v>
      </c>
      <c r="J42" s="136">
        <v>4394413</v>
      </c>
      <c r="K42" s="137">
        <f t="shared" si="2"/>
        <v>65588.253731343284</v>
      </c>
      <c r="L42" s="136">
        <v>5501</v>
      </c>
      <c r="M42" s="136">
        <v>4394413</v>
      </c>
      <c r="N42" s="137">
        <f t="shared" si="3"/>
        <v>798.83893837484095</v>
      </c>
      <c r="O42" s="99"/>
      <c r="P42" s="100"/>
      <c r="Q42" s="99"/>
      <c r="R42" s="99"/>
      <c r="S42" s="101"/>
      <c r="T42" s="23"/>
      <c r="U42" s="102"/>
      <c r="V42" s="28"/>
      <c r="W42" s="29"/>
    </row>
    <row r="43" spans="1:26" s="3" customFormat="1" ht="27" customHeight="1">
      <c r="A43" s="39"/>
      <c r="B43" s="113" t="s">
        <v>98</v>
      </c>
      <c r="C43" s="22">
        <v>39</v>
      </c>
      <c r="D43" s="113">
        <v>5</v>
      </c>
      <c r="E43" s="51">
        <v>4420005007416</v>
      </c>
      <c r="F43" s="115" t="s">
        <v>155</v>
      </c>
      <c r="G43" s="115" t="s">
        <v>155</v>
      </c>
      <c r="H43" s="136">
        <v>10</v>
      </c>
      <c r="I43" s="136">
        <v>126</v>
      </c>
      <c r="J43" s="136">
        <v>8197148</v>
      </c>
      <c r="K43" s="137">
        <f t="shared" si="2"/>
        <v>65056.730158730155</v>
      </c>
      <c r="L43" s="136">
        <v>10241.75</v>
      </c>
      <c r="M43" s="136">
        <v>8197148</v>
      </c>
      <c r="N43" s="137">
        <f t="shared" si="3"/>
        <v>800.36595308418975</v>
      </c>
      <c r="O43" s="99"/>
      <c r="P43" s="100"/>
      <c r="Q43" s="99"/>
      <c r="R43" s="99"/>
      <c r="S43" s="101"/>
      <c r="T43" s="23"/>
      <c r="U43" s="102"/>
      <c r="V43" s="40"/>
      <c r="W43" s="41"/>
      <c r="X43" s="19"/>
      <c r="Y43" s="19"/>
      <c r="Z43" s="19"/>
    </row>
    <row r="44" spans="1:26" s="3" customFormat="1" ht="27" customHeight="1">
      <c r="A44" s="38"/>
      <c r="B44" s="66" t="s">
        <v>59</v>
      </c>
      <c r="C44" s="22">
        <v>40</v>
      </c>
      <c r="D44" s="66">
        <v>4</v>
      </c>
      <c r="E44" s="47">
        <v>5420001012740</v>
      </c>
      <c r="F44" s="92" t="s">
        <v>344</v>
      </c>
      <c r="G44" s="67" t="s">
        <v>344</v>
      </c>
      <c r="H44" s="136">
        <v>30</v>
      </c>
      <c r="I44" s="136">
        <v>231</v>
      </c>
      <c r="J44" s="136">
        <v>20566742</v>
      </c>
      <c r="K44" s="137">
        <f t="shared" si="2"/>
        <v>89033.515151515152</v>
      </c>
      <c r="L44" s="136">
        <v>25982</v>
      </c>
      <c r="M44" s="136">
        <v>20566742</v>
      </c>
      <c r="N44" s="137">
        <f t="shared" si="3"/>
        <v>791.57655299822954</v>
      </c>
      <c r="O44" s="99"/>
      <c r="P44" s="100"/>
      <c r="Q44" s="99"/>
      <c r="R44" s="99"/>
      <c r="S44" s="101"/>
      <c r="T44" s="23"/>
      <c r="U44" s="102"/>
      <c r="V44" s="28"/>
      <c r="W44" s="29"/>
    </row>
    <row r="45" spans="1:26" s="3" customFormat="1" ht="27" customHeight="1">
      <c r="A45" s="38"/>
      <c r="B45" s="22" t="s">
        <v>59</v>
      </c>
      <c r="C45" s="22">
        <v>41</v>
      </c>
      <c r="D45" s="66">
        <v>4</v>
      </c>
      <c r="E45" s="47">
        <v>5420001013929</v>
      </c>
      <c r="F45" s="92" t="s">
        <v>371</v>
      </c>
      <c r="G45" s="67" t="s">
        <v>246</v>
      </c>
      <c r="H45" s="136">
        <v>20</v>
      </c>
      <c r="I45" s="136">
        <v>147</v>
      </c>
      <c r="J45" s="136">
        <v>11115300</v>
      </c>
      <c r="K45" s="137">
        <f t="shared" si="2"/>
        <v>75614.28571428571</v>
      </c>
      <c r="L45" s="136">
        <v>14042</v>
      </c>
      <c r="M45" s="136">
        <v>11115300</v>
      </c>
      <c r="N45" s="137">
        <f t="shared" si="3"/>
        <v>791.57527417746758</v>
      </c>
      <c r="O45" s="99"/>
      <c r="P45" s="100"/>
      <c r="Q45" s="99"/>
      <c r="R45" s="99"/>
      <c r="S45" s="101"/>
      <c r="T45" s="23"/>
      <c r="U45" s="102"/>
      <c r="V45" s="28"/>
      <c r="W45" s="29"/>
    </row>
    <row r="46" spans="1:26" s="3" customFormat="1" ht="27" customHeight="1">
      <c r="A46" s="38"/>
      <c r="B46" s="22" t="s">
        <v>59</v>
      </c>
      <c r="C46" s="22">
        <v>42</v>
      </c>
      <c r="D46" s="66">
        <v>4</v>
      </c>
      <c r="E46" s="47">
        <v>5420001014101</v>
      </c>
      <c r="F46" s="116" t="s">
        <v>228</v>
      </c>
      <c r="G46" s="114" t="s">
        <v>364</v>
      </c>
      <c r="H46" s="141">
        <v>20</v>
      </c>
      <c r="I46" s="141">
        <v>220</v>
      </c>
      <c r="J46" s="141">
        <v>15474239</v>
      </c>
      <c r="K46" s="142">
        <f t="shared" si="2"/>
        <v>70337.45</v>
      </c>
      <c r="L46" s="141">
        <v>20078</v>
      </c>
      <c r="M46" s="141">
        <v>15474239</v>
      </c>
      <c r="N46" s="142">
        <f t="shared" si="3"/>
        <v>770.70619583623863</v>
      </c>
      <c r="O46" s="99"/>
      <c r="P46" s="100"/>
      <c r="Q46" s="99"/>
      <c r="R46" s="99"/>
      <c r="S46" s="101"/>
      <c r="T46" s="23"/>
      <c r="U46" s="102"/>
      <c r="V46" s="28"/>
      <c r="W46" s="29"/>
    </row>
    <row r="47" spans="1:26" s="3" customFormat="1" ht="27" customHeight="1">
      <c r="A47" s="38"/>
      <c r="B47" s="66" t="s">
        <v>59</v>
      </c>
      <c r="C47" s="22">
        <v>43</v>
      </c>
      <c r="D47" s="66">
        <v>4</v>
      </c>
      <c r="E47" s="47">
        <v>5420003001205</v>
      </c>
      <c r="F47" s="92" t="s">
        <v>504</v>
      </c>
      <c r="G47" s="67" t="s">
        <v>503</v>
      </c>
      <c r="H47" s="136">
        <v>10</v>
      </c>
      <c r="I47" s="136">
        <v>70</v>
      </c>
      <c r="J47" s="136">
        <v>4290311</v>
      </c>
      <c r="K47" s="137">
        <f t="shared" si="2"/>
        <v>61290.157142857141</v>
      </c>
      <c r="L47" s="136">
        <v>5410</v>
      </c>
      <c r="M47" s="136">
        <v>4290311</v>
      </c>
      <c r="N47" s="137">
        <f t="shared" si="3"/>
        <v>793.03345656192232</v>
      </c>
      <c r="O47" s="99"/>
      <c r="P47" s="100"/>
      <c r="Q47" s="99"/>
      <c r="R47" s="99"/>
      <c r="S47" s="101"/>
      <c r="T47" s="23"/>
      <c r="U47" s="102"/>
      <c r="V47" s="28"/>
      <c r="W47" s="29"/>
    </row>
    <row r="48" spans="1:26" s="3" customFormat="1" ht="27" customHeight="1">
      <c r="A48" s="38"/>
      <c r="B48" s="66" t="s">
        <v>59</v>
      </c>
      <c r="C48" s="22">
        <v>44</v>
      </c>
      <c r="D48" s="66">
        <v>4</v>
      </c>
      <c r="E48" s="47">
        <v>5420003001865</v>
      </c>
      <c r="F48" s="92" t="s">
        <v>114</v>
      </c>
      <c r="G48" s="67" t="s">
        <v>115</v>
      </c>
      <c r="H48" s="136">
        <v>13</v>
      </c>
      <c r="I48" s="136">
        <v>137</v>
      </c>
      <c r="J48" s="136">
        <v>6412468</v>
      </c>
      <c r="K48" s="137">
        <f t="shared" si="2"/>
        <v>46806.335766423355</v>
      </c>
      <c r="L48" s="136">
        <v>7984</v>
      </c>
      <c r="M48" s="136">
        <v>6412468</v>
      </c>
      <c r="N48" s="137">
        <f t="shared" si="3"/>
        <v>803.16482965931868</v>
      </c>
      <c r="O48" s="99"/>
      <c r="P48" s="100"/>
      <c r="Q48" s="99"/>
      <c r="R48" s="99"/>
      <c r="S48" s="101"/>
      <c r="T48" s="23"/>
      <c r="U48" s="102"/>
      <c r="V48" s="28"/>
      <c r="W48" s="29"/>
    </row>
    <row r="49" spans="1:26" s="3" customFormat="1" ht="27" customHeight="1">
      <c r="A49" s="38"/>
      <c r="B49" s="66" t="s">
        <v>59</v>
      </c>
      <c r="C49" s="22">
        <v>45</v>
      </c>
      <c r="D49" s="66">
        <v>5</v>
      </c>
      <c r="E49" s="47">
        <v>5420005002399</v>
      </c>
      <c r="F49" s="92" t="s">
        <v>339</v>
      </c>
      <c r="G49" s="67" t="s">
        <v>340</v>
      </c>
      <c r="H49" s="136">
        <v>20</v>
      </c>
      <c r="I49" s="136">
        <v>252</v>
      </c>
      <c r="J49" s="136">
        <v>16474048</v>
      </c>
      <c r="K49" s="137">
        <f t="shared" si="2"/>
        <v>65373.206349206346</v>
      </c>
      <c r="L49" s="136">
        <v>20812</v>
      </c>
      <c r="M49" s="136">
        <v>16474048</v>
      </c>
      <c r="N49" s="137">
        <f t="shared" si="3"/>
        <v>791.56486642321738</v>
      </c>
      <c r="O49" s="99"/>
      <c r="P49" s="100"/>
      <c r="Q49" s="99"/>
      <c r="R49" s="99"/>
      <c r="S49" s="101"/>
      <c r="T49" s="23"/>
      <c r="U49" s="102"/>
      <c r="V49" s="28"/>
      <c r="W49" s="29"/>
    </row>
    <row r="50" spans="1:26" s="3" customFormat="1" ht="27" customHeight="1">
      <c r="A50" s="38"/>
      <c r="B50" s="66" t="s">
        <v>59</v>
      </c>
      <c r="C50" s="22">
        <v>46</v>
      </c>
      <c r="D50" s="66">
        <v>5</v>
      </c>
      <c r="E50" s="47">
        <v>5420005003455</v>
      </c>
      <c r="F50" s="92" t="s">
        <v>144</v>
      </c>
      <c r="G50" s="67" t="s">
        <v>348</v>
      </c>
      <c r="H50" s="136">
        <v>20</v>
      </c>
      <c r="I50" s="136">
        <v>200</v>
      </c>
      <c r="J50" s="136">
        <v>17595139</v>
      </c>
      <c r="K50" s="137">
        <f t="shared" si="2"/>
        <v>87975.695000000007</v>
      </c>
      <c r="L50" s="136">
        <v>21478.36</v>
      </c>
      <c r="M50" s="136">
        <v>17595139</v>
      </c>
      <c r="N50" s="137">
        <f t="shared" si="3"/>
        <v>819.20309558085444</v>
      </c>
      <c r="O50" s="99"/>
      <c r="P50" s="100"/>
      <c r="Q50" s="99"/>
      <c r="R50" s="99"/>
      <c r="S50" s="101"/>
      <c r="T50" s="23"/>
      <c r="U50" s="102"/>
      <c r="V50" s="28"/>
      <c r="W50" s="29"/>
    </row>
    <row r="51" spans="1:26" s="3" customFormat="1" ht="27" customHeight="1">
      <c r="A51" s="39"/>
      <c r="B51" s="66" t="s">
        <v>98</v>
      </c>
      <c r="C51" s="22">
        <v>47</v>
      </c>
      <c r="D51" s="66">
        <v>5</v>
      </c>
      <c r="E51" s="49">
        <v>5420005003455</v>
      </c>
      <c r="F51" s="92" t="s">
        <v>105</v>
      </c>
      <c r="G51" s="67" t="s">
        <v>106</v>
      </c>
      <c r="H51" s="136">
        <v>20</v>
      </c>
      <c r="I51" s="136">
        <v>208</v>
      </c>
      <c r="J51" s="136">
        <v>15663371</v>
      </c>
      <c r="K51" s="137">
        <f t="shared" si="2"/>
        <v>75304.668269230766</v>
      </c>
      <c r="L51" s="136">
        <v>19639.650000000001</v>
      </c>
      <c r="M51" s="136">
        <v>15663371</v>
      </c>
      <c r="N51" s="137">
        <f t="shared" si="3"/>
        <v>797.53819441792496</v>
      </c>
      <c r="O51" s="99"/>
      <c r="P51" s="100"/>
      <c r="Q51" s="99"/>
      <c r="R51" s="99"/>
      <c r="S51" s="101"/>
      <c r="T51" s="23"/>
      <c r="U51" s="102"/>
      <c r="V51" s="28"/>
      <c r="W51" s="29"/>
      <c r="X51" s="19"/>
      <c r="Y51" s="19"/>
      <c r="Z51" s="19"/>
    </row>
    <row r="52" spans="1:26" s="3" customFormat="1" ht="27" customHeight="1">
      <c r="A52" s="38"/>
      <c r="B52" s="22" t="s">
        <v>59</v>
      </c>
      <c r="C52" s="22">
        <v>48</v>
      </c>
      <c r="D52" s="66">
        <v>2</v>
      </c>
      <c r="E52" s="50">
        <v>5420005003554</v>
      </c>
      <c r="F52" s="92" t="s">
        <v>368</v>
      </c>
      <c r="G52" s="67" t="s">
        <v>369</v>
      </c>
      <c r="H52" s="136">
        <v>10</v>
      </c>
      <c r="I52" s="136">
        <v>80</v>
      </c>
      <c r="J52" s="136">
        <v>6076013</v>
      </c>
      <c r="K52" s="137">
        <f t="shared" si="2"/>
        <v>75950.162500000006</v>
      </c>
      <c r="L52" s="136">
        <v>7408</v>
      </c>
      <c r="M52" s="136">
        <v>6076013</v>
      </c>
      <c r="N52" s="137">
        <f t="shared" si="3"/>
        <v>820.19613930885532</v>
      </c>
      <c r="O52" s="99"/>
      <c r="P52" s="100"/>
      <c r="Q52" s="99"/>
      <c r="R52" s="99"/>
      <c r="S52" s="101"/>
      <c r="T52" s="23"/>
      <c r="U52" s="102"/>
      <c r="V52" s="28"/>
      <c r="W52" s="29"/>
    </row>
    <row r="53" spans="1:26" s="3" customFormat="1" ht="27" customHeight="1">
      <c r="A53" s="38"/>
      <c r="B53" s="66" t="s">
        <v>59</v>
      </c>
      <c r="C53" s="22">
        <v>49</v>
      </c>
      <c r="D53" s="66">
        <v>2</v>
      </c>
      <c r="E53" s="47">
        <v>5420005004404</v>
      </c>
      <c r="F53" s="92" t="s">
        <v>298</v>
      </c>
      <c r="G53" s="67" t="s">
        <v>297</v>
      </c>
      <c r="H53" s="136">
        <v>30</v>
      </c>
      <c r="I53" s="136">
        <v>227</v>
      </c>
      <c r="J53" s="136">
        <v>14845889</v>
      </c>
      <c r="K53" s="137">
        <f t="shared" si="2"/>
        <v>65400.39207048458</v>
      </c>
      <c r="L53" s="136">
        <v>17747</v>
      </c>
      <c r="M53" s="136">
        <v>14845889</v>
      </c>
      <c r="N53" s="137">
        <f t="shared" si="3"/>
        <v>836.52949794331437</v>
      </c>
      <c r="O53" s="99"/>
      <c r="P53" s="100"/>
      <c r="Q53" s="99"/>
      <c r="R53" s="99"/>
      <c r="S53" s="101"/>
      <c r="T53" s="23"/>
      <c r="U53" s="102"/>
      <c r="V53" s="28"/>
      <c r="W53" s="29"/>
    </row>
    <row r="54" spans="1:26" s="3" customFormat="1" ht="27" customHeight="1">
      <c r="A54" s="38"/>
      <c r="B54" s="66" t="s">
        <v>59</v>
      </c>
      <c r="C54" s="22">
        <v>50</v>
      </c>
      <c r="D54" s="66">
        <v>5</v>
      </c>
      <c r="E54" s="49">
        <v>5420005007101</v>
      </c>
      <c r="F54" s="92" t="s">
        <v>179</v>
      </c>
      <c r="G54" s="67" t="s">
        <v>180</v>
      </c>
      <c r="H54" s="136">
        <v>15</v>
      </c>
      <c r="I54" s="136">
        <v>201</v>
      </c>
      <c r="J54" s="136">
        <v>12903396</v>
      </c>
      <c r="K54" s="137">
        <f t="shared" si="2"/>
        <v>64196</v>
      </c>
      <c r="L54" s="136">
        <v>15225</v>
      </c>
      <c r="M54" s="136">
        <v>12903396</v>
      </c>
      <c r="N54" s="137">
        <f t="shared" si="3"/>
        <v>847.51369458128079</v>
      </c>
      <c r="O54" s="99"/>
      <c r="P54" s="100"/>
      <c r="Q54" s="99" t="s">
        <v>64</v>
      </c>
      <c r="R54" s="99"/>
      <c r="S54" s="101">
        <v>0.11</v>
      </c>
      <c r="T54" s="23" t="s">
        <v>64</v>
      </c>
      <c r="U54" s="102">
        <v>0</v>
      </c>
      <c r="V54" s="28"/>
      <c r="W54" s="29"/>
    </row>
    <row r="55" spans="1:26" s="3" customFormat="1" ht="27" customHeight="1">
      <c r="A55" s="38"/>
      <c r="B55" s="66" t="s">
        <v>59</v>
      </c>
      <c r="C55" s="22">
        <v>51</v>
      </c>
      <c r="D55" s="66">
        <v>6</v>
      </c>
      <c r="E55" s="47">
        <v>5420005007588</v>
      </c>
      <c r="F55" s="92" t="s">
        <v>92</v>
      </c>
      <c r="G55" s="67" t="s">
        <v>93</v>
      </c>
      <c r="H55" s="136">
        <v>10</v>
      </c>
      <c r="I55" s="136">
        <v>5</v>
      </c>
      <c r="J55" s="136">
        <v>260480</v>
      </c>
      <c r="K55" s="137">
        <f t="shared" si="2"/>
        <v>52096</v>
      </c>
      <c r="L55" s="136">
        <v>325</v>
      </c>
      <c r="M55" s="136">
        <v>260480</v>
      </c>
      <c r="N55" s="137">
        <f t="shared" si="3"/>
        <v>801.47692307692307</v>
      </c>
      <c r="O55" s="99"/>
      <c r="P55" s="100"/>
      <c r="Q55" s="99"/>
      <c r="R55" s="99"/>
      <c r="S55" s="101"/>
      <c r="T55" s="23"/>
      <c r="U55" s="102"/>
      <c r="V55" s="28"/>
      <c r="W55" s="29"/>
    </row>
    <row r="56" spans="1:26" s="3" customFormat="1" ht="27" customHeight="1">
      <c r="A56" s="38"/>
      <c r="B56" s="66" t="s">
        <v>59</v>
      </c>
      <c r="C56" s="22">
        <v>52</v>
      </c>
      <c r="D56" s="66">
        <v>4</v>
      </c>
      <c r="E56" s="49">
        <v>6420001013366</v>
      </c>
      <c r="F56" s="92" t="s">
        <v>208</v>
      </c>
      <c r="G56" s="114" t="s">
        <v>361</v>
      </c>
      <c r="H56" s="141">
        <v>20</v>
      </c>
      <c r="I56" s="141">
        <v>252</v>
      </c>
      <c r="J56" s="141">
        <v>16626148</v>
      </c>
      <c r="K56" s="142">
        <f t="shared" si="2"/>
        <v>65976.777777777781</v>
      </c>
      <c r="L56" s="141">
        <v>21415</v>
      </c>
      <c r="M56" s="141">
        <v>16626148</v>
      </c>
      <c r="N56" s="142">
        <f t="shared" si="3"/>
        <v>776.37861312164375</v>
      </c>
      <c r="O56" s="99"/>
      <c r="P56" s="100"/>
      <c r="Q56" s="99"/>
      <c r="R56" s="99"/>
      <c r="S56" s="101"/>
      <c r="T56" s="23"/>
      <c r="U56" s="102"/>
      <c r="V56" s="28"/>
      <c r="W56" s="29"/>
    </row>
    <row r="57" spans="1:26" s="3" customFormat="1" ht="27" customHeight="1">
      <c r="A57" s="38"/>
      <c r="B57" s="66" t="s">
        <v>59</v>
      </c>
      <c r="C57" s="22">
        <v>53</v>
      </c>
      <c r="D57" s="66">
        <v>4</v>
      </c>
      <c r="E57" s="47">
        <v>6420001014298</v>
      </c>
      <c r="F57" s="92" t="s">
        <v>87</v>
      </c>
      <c r="G57" s="67" t="s">
        <v>341</v>
      </c>
      <c r="H57" s="136">
        <v>20</v>
      </c>
      <c r="I57" s="136">
        <v>302</v>
      </c>
      <c r="J57" s="136">
        <v>16679201</v>
      </c>
      <c r="K57" s="137">
        <f t="shared" si="2"/>
        <v>55229.142384105959</v>
      </c>
      <c r="L57" s="136">
        <v>22300</v>
      </c>
      <c r="M57" s="136">
        <v>16679201</v>
      </c>
      <c r="N57" s="137">
        <f t="shared" si="3"/>
        <v>747.94623318385652</v>
      </c>
      <c r="O57" s="99"/>
      <c r="P57" s="100"/>
      <c r="Q57" s="99"/>
      <c r="R57" s="99"/>
      <c r="S57" s="101"/>
      <c r="T57" s="23"/>
      <c r="U57" s="102"/>
      <c r="V57" s="28"/>
      <c r="W57" s="29"/>
    </row>
    <row r="58" spans="1:26" s="3" customFormat="1" ht="27" customHeight="1">
      <c r="A58" s="38"/>
      <c r="B58" s="66" t="s">
        <v>59</v>
      </c>
      <c r="C58" s="22">
        <v>54</v>
      </c>
      <c r="D58" s="66">
        <v>4</v>
      </c>
      <c r="E58" s="47">
        <v>6420001014728</v>
      </c>
      <c r="F58" s="92" t="s">
        <v>295</v>
      </c>
      <c r="G58" s="67" t="s">
        <v>294</v>
      </c>
      <c r="H58" s="136">
        <v>20</v>
      </c>
      <c r="I58" s="136">
        <v>233</v>
      </c>
      <c r="J58" s="136">
        <v>18041788</v>
      </c>
      <c r="K58" s="137">
        <f t="shared" si="2"/>
        <v>77432.566523605157</v>
      </c>
      <c r="L58" s="136">
        <v>21679</v>
      </c>
      <c r="M58" s="136">
        <v>18041788</v>
      </c>
      <c r="N58" s="137">
        <f t="shared" si="3"/>
        <v>832.22418008210707</v>
      </c>
      <c r="O58" s="99"/>
      <c r="P58" s="100"/>
      <c r="Q58" s="99" t="s">
        <v>64</v>
      </c>
      <c r="R58" s="99"/>
      <c r="S58" s="101">
        <v>0.42799999999999999</v>
      </c>
      <c r="T58" s="23"/>
      <c r="U58" s="102"/>
      <c r="V58" s="28"/>
      <c r="W58" s="29"/>
    </row>
    <row r="59" spans="1:26" s="3" customFormat="1" ht="27" customHeight="1">
      <c r="A59" s="39"/>
      <c r="B59" s="22" t="s">
        <v>98</v>
      </c>
      <c r="C59" s="22">
        <v>55</v>
      </c>
      <c r="D59" s="66">
        <v>4</v>
      </c>
      <c r="E59" s="49">
        <v>6420001015602</v>
      </c>
      <c r="F59" s="92" t="s">
        <v>293</v>
      </c>
      <c r="G59" s="67" t="s">
        <v>292</v>
      </c>
      <c r="H59" s="136">
        <v>20</v>
      </c>
      <c r="I59" s="136">
        <v>73</v>
      </c>
      <c r="J59" s="136">
        <v>3603419</v>
      </c>
      <c r="K59" s="137">
        <f t="shared" si="2"/>
        <v>49361.904109589042</v>
      </c>
      <c r="L59" s="136">
        <v>4510</v>
      </c>
      <c r="M59" s="136">
        <v>3603419</v>
      </c>
      <c r="N59" s="137">
        <f t="shared" si="3"/>
        <v>798.98425720620844</v>
      </c>
      <c r="O59" s="99"/>
      <c r="P59" s="100"/>
      <c r="Q59" s="99" t="s">
        <v>64</v>
      </c>
      <c r="R59" s="99"/>
      <c r="S59" s="101">
        <v>0.03</v>
      </c>
      <c r="T59" s="23"/>
      <c r="U59" s="102"/>
      <c r="V59" s="28"/>
      <c r="W59" s="29"/>
      <c r="X59" s="19"/>
      <c r="Y59" s="19"/>
      <c r="Z59" s="19"/>
    </row>
    <row r="60" spans="1:26" s="3" customFormat="1" ht="27" customHeight="1">
      <c r="A60" s="38"/>
      <c r="B60" s="66" t="s">
        <v>59</v>
      </c>
      <c r="C60" s="22">
        <v>56</v>
      </c>
      <c r="D60" s="66">
        <v>4</v>
      </c>
      <c r="E60" s="47">
        <v>6420001015701</v>
      </c>
      <c r="F60" s="92" t="s">
        <v>67</v>
      </c>
      <c r="G60" s="67" t="s">
        <v>68</v>
      </c>
      <c r="H60" s="136">
        <v>20</v>
      </c>
      <c r="I60" s="136">
        <v>186</v>
      </c>
      <c r="J60" s="136">
        <v>11665862</v>
      </c>
      <c r="K60" s="137">
        <f t="shared" si="2"/>
        <v>62719.68817204301</v>
      </c>
      <c r="L60" s="136">
        <v>14650.32</v>
      </c>
      <c r="M60" s="136">
        <v>11665862</v>
      </c>
      <c r="N60" s="137">
        <f t="shared" si="3"/>
        <v>796.28718007524753</v>
      </c>
      <c r="O60" s="99"/>
      <c r="P60" s="100"/>
      <c r="Q60" s="99"/>
      <c r="R60" s="99"/>
      <c r="S60" s="101"/>
      <c r="T60" s="23"/>
      <c r="U60" s="102"/>
      <c r="V60" s="28"/>
      <c r="W60" s="28"/>
    </row>
    <row r="61" spans="1:26" s="3" customFormat="1" ht="27" customHeight="1">
      <c r="A61" s="38"/>
      <c r="B61" s="66" t="s">
        <v>59</v>
      </c>
      <c r="C61" s="22">
        <v>57</v>
      </c>
      <c r="D61" s="66">
        <v>4</v>
      </c>
      <c r="E61" s="47">
        <v>6420003001278</v>
      </c>
      <c r="F61" s="92" t="s">
        <v>138</v>
      </c>
      <c r="G61" s="67" t="s">
        <v>139</v>
      </c>
      <c r="H61" s="136">
        <v>20</v>
      </c>
      <c r="I61" s="139">
        <v>206</v>
      </c>
      <c r="J61" s="136">
        <v>13191704</v>
      </c>
      <c r="K61" s="137">
        <f t="shared" si="2"/>
        <v>64037.398058252424</v>
      </c>
      <c r="L61" s="136">
        <v>16064</v>
      </c>
      <c r="M61" s="136">
        <v>13191704</v>
      </c>
      <c r="N61" s="137">
        <f t="shared" si="3"/>
        <v>821.19671314741038</v>
      </c>
      <c r="O61" s="99"/>
      <c r="P61" s="100"/>
      <c r="Q61" s="99"/>
      <c r="R61" s="99"/>
      <c r="S61" s="101"/>
      <c r="T61" s="23"/>
      <c r="U61" s="102"/>
      <c r="V61" s="28"/>
      <c r="W61" s="29"/>
    </row>
    <row r="62" spans="1:26" s="3" customFormat="1" ht="27" customHeight="1">
      <c r="A62" s="38"/>
      <c r="B62" s="66" t="s">
        <v>59</v>
      </c>
      <c r="C62" s="22">
        <v>58</v>
      </c>
      <c r="D62" s="66">
        <v>2</v>
      </c>
      <c r="E62" s="47">
        <v>6420005003553</v>
      </c>
      <c r="F62" s="92" t="s">
        <v>354</v>
      </c>
      <c r="G62" s="67" t="s">
        <v>181</v>
      </c>
      <c r="H62" s="136">
        <v>15</v>
      </c>
      <c r="I62" s="136">
        <v>169</v>
      </c>
      <c r="J62" s="136">
        <v>11604198</v>
      </c>
      <c r="K62" s="137">
        <f t="shared" si="2"/>
        <v>68663.893491124254</v>
      </c>
      <c r="L62" s="136">
        <v>14662.25</v>
      </c>
      <c r="M62" s="136">
        <v>11604198</v>
      </c>
      <c r="N62" s="137">
        <f t="shared" si="3"/>
        <v>791.43364763252566</v>
      </c>
      <c r="O62" s="99"/>
      <c r="P62" s="100"/>
      <c r="Q62" s="99"/>
      <c r="R62" s="99"/>
      <c r="S62" s="101"/>
      <c r="T62" s="23"/>
      <c r="U62" s="102"/>
      <c r="V62" s="28"/>
      <c r="W62" s="29"/>
    </row>
    <row r="63" spans="1:26" s="3" customFormat="1" ht="27" customHeight="1">
      <c r="A63" s="38"/>
      <c r="B63" s="22" t="s">
        <v>59</v>
      </c>
      <c r="C63" s="22">
        <v>59</v>
      </c>
      <c r="D63" s="66">
        <v>4</v>
      </c>
      <c r="E63" s="104">
        <v>7420001005065</v>
      </c>
      <c r="F63" s="93" t="s">
        <v>543</v>
      </c>
      <c r="G63" s="67" t="s">
        <v>544</v>
      </c>
      <c r="H63" s="136">
        <v>20</v>
      </c>
      <c r="I63" s="136"/>
      <c r="J63" s="136"/>
      <c r="K63" s="137"/>
      <c r="L63" s="136"/>
      <c r="M63" s="136"/>
      <c r="N63" s="137"/>
      <c r="O63" s="99"/>
      <c r="P63" s="99" t="s">
        <v>545</v>
      </c>
      <c r="Q63" s="99"/>
      <c r="R63" s="99"/>
      <c r="S63" s="101"/>
      <c r="T63" s="23"/>
      <c r="U63" s="102"/>
      <c r="V63" s="28"/>
      <c r="W63" s="29"/>
    </row>
    <row r="64" spans="1:26" s="3" customFormat="1" ht="27" customHeight="1">
      <c r="A64" s="38"/>
      <c r="B64" s="22" t="s">
        <v>59</v>
      </c>
      <c r="C64" s="22">
        <v>60</v>
      </c>
      <c r="D64" s="66">
        <v>4</v>
      </c>
      <c r="E64" s="104">
        <v>7420001005065</v>
      </c>
      <c r="F64" s="93" t="s">
        <v>543</v>
      </c>
      <c r="G64" s="67" t="s">
        <v>546</v>
      </c>
      <c r="H64" s="136">
        <v>10</v>
      </c>
      <c r="I64" s="136"/>
      <c r="J64" s="136"/>
      <c r="K64" s="137"/>
      <c r="L64" s="136"/>
      <c r="M64" s="136"/>
      <c r="N64" s="137"/>
      <c r="O64" s="99"/>
      <c r="P64" s="99" t="s">
        <v>547</v>
      </c>
      <c r="Q64" s="99"/>
      <c r="R64" s="99"/>
      <c r="S64" s="101"/>
      <c r="T64" s="23"/>
      <c r="U64" s="102"/>
      <c r="V64" s="28"/>
      <c r="W64" s="29"/>
    </row>
    <row r="65" spans="1:26" s="3" customFormat="1" ht="27" customHeight="1">
      <c r="A65" s="38"/>
      <c r="B65" s="66" t="s">
        <v>59</v>
      </c>
      <c r="C65" s="22">
        <v>61</v>
      </c>
      <c r="D65" s="66">
        <v>4</v>
      </c>
      <c r="E65" s="47">
        <v>7420001013712</v>
      </c>
      <c r="F65" s="92" t="s">
        <v>131</v>
      </c>
      <c r="G65" s="67" t="s">
        <v>132</v>
      </c>
      <c r="H65" s="136">
        <v>40</v>
      </c>
      <c r="I65" s="136">
        <v>712</v>
      </c>
      <c r="J65" s="136">
        <v>52452506</v>
      </c>
      <c r="K65" s="137">
        <f t="shared" ref="K65:K88" si="4">IF(AND(I65&gt;0,J65&gt;0),J65/I65,0)</f>
        <v>73669.25</v>
      </c>
      <c r="L65" s="136">
        <v>64964</v>
      </c>
      <c r="M65" s="136">
        <v>52452506</v>
      </c>
      <c r="N65" s="137">
        <f t="shared" ref="N65:N88" si="5">IF(AND(L65&gt;0,M65&gt;0),M65/L65,0)</f>
        <v>807.40881103380332</v>
      </c>
      <c r="O65" s="99"/>
      <c r="P65" s="100"/>
      <c r="Q65" s="99" t="s">
        <v>64</v>
      </c>
      <c r="R65" s="99"/>
      <c r="S65" s="101">
        <v>2.4E-2</v>
      </c>
      <c r="T65" s="23"/>
      <c r="U65" s="102"/>
      <c r="V65" s="28"/>
      <c r="W65" s="29"/>
    </row>
    <row r="66" spans="1:26" s="3" customFormat="1" ht="27" customHeight="1">
      <c r="A66" s="38"/>
      <c r="B66" s="22" t="s">
        <v>59</v>
      </c>
      <c r="C66" s="22">
        <v>62</v>
      </c>
      <c r="D66" s="66">
        <v>4</v>
      </c>
      <c r="E66" s="47">
        <v>7420002005155</v>
      </c>
      <c r="F66" s="93" t="s">
        <v>272</v>
      </c>
      <c r="G66" s="67" t="s">
        <v>275</v>
      </c>
      <c r="H66" s="136">
        <v>10</v>
      </c>
      <c r="I66" s="136">
        <v>168</v>
      </c>
      <c r="J66" s="136">
        <v>12636964</v>
      </c>
      <c r="K66" s="137">
        <f t="shared" si="4"/>
        <v>75220.023809523816</v>
      </c>
      <c r="L66" s="136">
        <v>15151</v>
      </c>
      <c r="M66" s="136">
        <v>12636964</v>
      </c>
      <c r="N66" s="137">
        <f t="shared" si="5"/>
        <v>834.06798231139862</v>
      </c>
      <c r="O66" s="99"/>
      <c r="P66" s="100"/>
      <c r="Q66" s="99"/>
      <c r="R66" s="99"/>
      <c r="S66" s="101"/>
      <c r="T66" s="23"/>
      <c r="U66" s="102"/>
      <c r="V66" s="28"/>
      <c r="W66" s="29"/>
    </row>
    <row r="67" spans="1:26" s="19" customFormat="1" ht="27" customHeight="1">
      <c r="A67" s="38"/>
      <c r="B67" s="22" t="s">
        <v>59</v>
      </c>
      <c r="C67" s="22">
        <v>63</v>
      </c>
      <c r="D67" s="66">
        <v>4</v>
      </c>
      <c r="E67" s="47">
        <v>7420002005155</v>
      </c>
      <c r="F67" s="93" t="s">
        <v>272</v>
      </c>
      <c r="G67" s="67" t="s">
        <v>276</v>
      </c>
      <c r="H67" s="136">
        <v>10</v>
      </c>
      <c r="I67" s="136">
        <v>150</v>
      </c>
      <c r="J67" s="136">
        <v>11631336</v>
      </c>
      <c r="K67" s="137">
        <f t="shared" si="4"/>
        <v>77542.240000000005</v>
      </c>
      <c r="L67" s="136">
        <v>14171.5</v>
      </c>
      <c r="M67" s="136">
        <v>11631336</v>
      </c>
      <c r="N67" s="137">
        <f t="shared" si="5"/>
        <v>820.75545990191586</v>
      </c>
      <c r="O67" s="99"/>
      <c r="P67" s="100"/>
      <c r="Q67" s="99"/>
      <c r="R67" s="99"/>
      <c r="S67" s="101"/>
      <c r="T67" s="23"/>
      <c r="U67" s="102"/>
      <c r="V67" s="28"/>
      <c r="W67" s="29"/>
      <c r="X67" s="3"/>
      <c r="Y67" s="3"/>
      <c r="Z67" s="3"/>
    </row>
    <row r="68" spans="1:26" s="3" customFormat="1" ht="27" customHeight="1">
      <c r="A68" s="38"/>
      <c r="B68" s="22" t="s">
        <v>59</v>
      </c>
      <c r="C68" s="22">
        <v>64</v>
      </c>
      <c r="D68" s="66">
        <v>4</v>
      </c>
      <c r="E68" s="47">
        <v>7420002005155</v>
      </c>
      <c r="F68" s="93" t="s">
        <v>272</v>
      </c>
      <c r="G68" s="67" t="s">
        <v>282</v>
      </c>
      <c r="H68" s="136">
        <v>10</v>
      </c>
      <c r="I68" s="136">
        <v>156</v>
      </c>
      <c r="J68" s="136">
        <v>9674705</v>
      </c>
      <c r="K68" s="137">
        <f t="shared" si="4"/>
        <v>62017.339743589742</v>
      </c>
      <c r="L68" s="136">
        <v>11645.5</v>
      </c>
      <c r="M68" s="136">
        <v>9674705</v>
      </c>
      <c r="N68" s="137">
        <f t="shared" si="5"/>
        <v>830.76767850242584</v>
      </c>
      <c r="O68" s="99"/>
      <c r="P68" s="100"/>
      <c r="Q68" s="99"/>
      <c r="R68" s="99"/>
      <c r="S68" s="101"/>
      <c r="T68" s="23"/>
      <c r="U68" s="102"/>
      <c r="V68" s="28"/>
      <c r="W68" s="29"/>
    </row>
    <row r="69" spans="1:26" s="3" customFormat="1" ht="27" customHeight="1">
      <c r="A69" s="38"/>
      <c r="B69" s="66" t="s">
        <v>59</v>
      </c>
      <c r="C69" s="22">
        <v>65</v>
      </c>
      <c r="D69" s="66">
        <v>2</v>
      </c>
      <c r="E69" s="47">
        <v>7420005000351</v>
      </c>
      <c r="F69" s="92" t="s">
        <v>347</v>
      </c>
      <c r="G69" s="67" t="s">
        <v>154</v>
      </c>
      <c r="H69" s="136">
        <v>30</v>
      </c>
      <c r="I69" s="136">
        <v>282</v>
      </c>
      <c r="J69" s="136">
        <v>41317568</v>
      </c>
      <c r="K69" s="137">
        <f t="shared" si="4"/>
        <v>146516.19858156028</v>
      </c>
      <c r="L69" s="136">
        <v>38133</v>
      </c>
      <c r="M69" s="136">
        <v>41317568</v>
      </c>
      <c r="N69" s="137">
        <f t="shared" si="5"/>
        <v>1083.5121286025228</v>
      </c>
      <c r="O69" s="99"/>
      <c r="P69" s="100"/>
      <c r="Q69" s="99"/>
      <c r="R69" s="99"/>
      <c r="S69" s="101"/>
      <c r="T69" s="23"/>
      <c r="U69" s="102"/>
      <c r="V69" s="28"/>
      <c r="W69" s="29"/>
    </row>
    <row r="70" spans="1:26" s="3" customFormat="1" ht="27" customHeight="1">
      <c r="A70" s="38"/>
      <c r="B70" s="66" t="s">
        <v>59</v>
      </c>
      <c r="C70" s="22">
        <v>66</v>
      </c>
      <c r="D70" s="66">
        <v>2</v>
      </c>
      <c r="E70" s="47">
        <v>7420005000351</v>
      </c>
      <c r="F70" s="92" t="s">
        <v>347</v>
      </c>
      <c r="G70" s="67" t="s">
        <v>525</v>
      </c>
      <c r="H70" s="136">
        <v>10</v>
      </c>
      <c r="I70" s="136">
        <v>96</v>
      </c>
      <c r="J70" s="136">
        <v>7603116</v>
      </c>
      <c r="K70" s="137">
        <f t="shared" si="4"/>
        <v>79199.125</v>
      </c>
      <c r="L70" s="136">
        <v>9607</v>
      </c>
      <c r="M70" s="136">
        <v>7603116</v>
      </c>
      <c r="N70" s="137">
        <f t="shared" si="5"/>
        <v>791.41417716248566</v>
      </c>
      <c r="O70" s="99"/>
      <c r="P70" s="100"/>
      <c r="Q70" s="99"/>
      <c r="R70" s="99"/>
      <c r="S70" s="101"/>
      <c r="T70" s="23"/>
      <c r="U70" s="102"/>
      <c r="V70" s="28"/>
      <c r="W70" s="29"/>
    </row>
    <row r="71" spans="1:26" s="3" customFormat="1" ht="27" customHeight="1">
      <c r="A71" s="38"/>
      <c r="B71" s="22" t="s">
        <v>59</v>
      </c>
      <c r="C71" s="22">
        <v>67</v>
      </c>
      <c r="D71" s="66">
        <v>2</v>
      </c>
      <c r="E71" s="47">
        <v>7420005003940</v>
      </c>
      <c r="F71" s="92" t="s">
        <v>367</v>
      </c>
      <c r="G71" s="67" t="s">
        <v>366</v>
      </c>
      <c r="H71" s="136">
        <v>20</v>
      </c>
      <c r="I71" s="136">
        <v>265</v>
      </c>
      <c r="J71" s="136">
        <v>18250825</v>
      </c>
      <c r="K71" s="137">
        <f t="shared" si="4"/>
        <v>68871.037735849051</v>
      </c>
      <c r="L71" s="136">
        <v>22881</v>
      </c>
      <c r="M71" s="136">
        <v>18250825</v>
      </c>
      <c r="N71" s="137">
        <f t="shared" si="5"/>
        <v>797.64105589790654</v>
      </c>
      <c r="O71" s="99"/>
      <c r="P71" s="100"/>
      <c r="Q71" s="99"/>
      <c r="R71" s="99"/>
      <c r="S71" s="101"/>
      <c r="T71" s="23"/>
      <c r="U71" s="102"/>
      <c r="V71" s="28"/>
      <c r="W71" s="29"/>
    </row>
    <row r="72" spans="1:26" s="3" customFormat="1" ht="27" customHeight="1">
      <c r="A72" s="38"/>
      <c r="B72" s="66" t="s">
        <v>59</v>
      </c>
      <c r="C72" s="22">
        <v>68</v>
      </c>
      <c r="D72" s="66">
        <v>2</v>
      </c>
      <c r="E72" s="49">
        <v>7420005004402</v>
      </c>
      <c r="F72" s="93" t="s">
        <v>140</v>
      </c>
      <c r="G72" s="67" t="s">
        <v>141</v>
      </c>
      <c r="H72" s="136">
        <v>10</v>
      </c>
      <c r="I72" s="136">
        <v>91</v>
      </c>
      <c r="J72" s="136">
        <v>4377305</v>
      </c>
      <c r="K72" s="137">
        <f t="shared" si="4"/>
        <v>48102.252747252751</v>
      </c>
      <c r="L72" s="136">
        <v>5469</v>
      </c>
      <c r="M72" s="136">
        <v>4377305</v>
      </c>
      <c r="N72" s="137">
        <f t="shared" si="5"/>
        <v>800.38489669043702</v>
      </c>
      <c r="O72" s="99"/>
      <c r="P72" s="100"/>
      <c r="Q72" s="99"/>
      <c r="R72" s="99"/>
      <c r="S72" s="101"/>
      <c r="T72" s="23"/>
      <c r="U72" s="102"/>
      <c r="V72" s="28"/>
      <c r="W72" s="29"/>
    </row>
    <row r="73" spans="1:26" s="3" customFormat="1" ht="27" customHeight="1">
      <c r="A73" s="38"/>
      <c r="B73" s="66" t="s">
        <v>59</v>
      </c>
      <c r="C73" s="22">
        <v>69</v>
      </c>
      <c r="D73" s="66">
        <v>6</v>
      </c>
      <c r="E73" s="47">
        <v>7420005006233</v>
      </c>
      <c r="F73" s="92" t="s">
        <v>300</v>
      </c>
      <c r="G73" s="67" t="s">
        <v>299</v>
      </c>
      <c r="H73" s="136">
        <v>10</v>
      </c>
      <c r="I73" s="136">
        <v>123</v>
      </c>
      <c r="J73" s="136">
        <v>8807817</v>
      </c>
      <c r="K73" s="137">
        <f t="shared" si="4"/>
        <v>71608.268292682929</v>
      </c>
      <c r="L73" s="136">
        <v>10442</v>
      </c>
      <c r="M73" s="136">
        <v>8807817</v>
      </c>
      <c r="N73" s="137">
        <f t="shared" si="5"/>
        <v>843.49904232905578</v>
      </c>
      <c r="O73" s="99"/>
      <c r="P73" s="100"/>
      <c r="Q73" s="99" t="s">
        <v>64</v>
      </c>
      <c r="R73" s="99"/>
      <c r="S73" s="101">
        <v>5.0000000000000001E-3</v>
      </c>
      <c r="T73" s="22" t="s">
        <v>64</v>
      </c>
      <c r="U73" s="102">
        <v>0</v>
      </c>
      <c r="V73" s="28"/>
      <c r="W73" s="29"/>
    </row>
    <row r="74" spans="1:26" s="3" customFormat="1" ht="27" customHeight="1">
      <c r="A74" s="121"/>
      <c r="B74" s="105" t="s">
        <v>98</v>
      </c>
      <c r="C74" s="22">
        <v>70</v>
      </c>
      <c r="D74" s="105">
        <v>4</v>
      </c>
      <c r="E74" s="120">
        <v>7430001067303</v>
      </c>
      <c r="F74" s="118" t="s">
        <v>501</v>
      </c>
      <c r="G74" s="119" t="s">
        <v>506</v>
      </c>
      <c r="H74" s="143">
        <v>20</v>
      </c>
      <c r="I74" s="143">
        <v>400</v>
      </c>
      <c r="J74" s="143">
        <v>23888725</v>
      </c>
      <c r="K74" s="144">
        <f t="shared" si="4"/>
        <v>59721.8125</v>
      </c>
      <c r="L74" s="145">
        <v>30636.5</v>
      </c>
      <c r="M74" s="143">
        <v>23888725</v>
      </c>
      <c r="N74" s="144">
        <f t="shared" si="5"/>
        <v>779.74719697093337</v>
      </c>
      <c r="O74" s="107"/>
      <c r="P74" s="108"/>
      <c r="Q74" s="107" t="s">
        <v>64</v>
      </c>
      <c r="R74" s="107"/>
      <c r="S74" s="109">
        <v>0.13</v>
      </c>
      <c r="T74" s="106"/>
      <c r="U74" s="110"/>
      <c r="V74" s="62"/>
      <c r="W74" s="63"/>
      <c r="X74" s="64"/>
      <c r="Y74" s="64"/>
      <c r="Z74" s="64"/>
    </row>
    <row r="75" spans="1:26" s="3" customFormat="1" ht="27" customHeight="1">
      <c r="A75" s="39"/>
      <c r="B75" s="66" t="s">
        <v>98</v>
      </c>
      <c r="C75" s="22">
        <v>71</v>
      </c>
      <c r="D75" s="66">
        <v>4</v>
      </c>
      <c r="E75" s="50">
        <v>8420001016029</v>
      </c>
      <c r="F75" s="92" t="s">
        <v>107</v>
      </c>
      <c r="G75" s="67" t="s">
        <v>343</v>
      </c>
      <c r="H75" s="136">
        <v>19</v>
      </c>
      <c r="I75" s="136">
        <v>211</v>
      </c>
      <c r="J75" s="136">
        <v>13414120</v>
      </c>
      <c r="K75" s="137">
        <f t="shared" si="4"/>
        <v>63574.028436018954</v>
      </c>
      <c r="L75" s="136">
        <v>16867</v>
      </c>
      <c r="M75" s="136">
        <f>J75</f>
        <v>13414120</v>
      </c>
      <c r="N75" s="137">
        <f t="shared" si="5"/>
        <v>795.28784016126167</v>
      </c>
      <c r="O75" s="99"/>
      <c r="P75" s="100"/>
      <c r="Q75" s="99"/>
      <c r="R75" s="99"/>
      <c r="S75" s="101"/>
      <c r="T75" s="23"/>
      <c r="U75" s="102"/>
      <c r="V75" s="28"/>
      <c r="W75" s="29"/>
      <c r="X75" s="19"/>
      <c r="Y75" s="19"/>
      <c r="Z75" s="19"/>
    </row>
    <row r="76" spans="1:26" s="3" customFormat="1" ht="27" customHeight="1">
      <c r="A76" s="38"/>
      <c r="B76" s="66" t="s">
        <v>59</v>
      </c>
      <c r="C76" s="22">
        <v>72</v>
      </c>
      <c r="D76" s="66">
        <v>4</v>
      </c>
      <c r="E76" s="49">
        <v>8420001016061</v>
      </c>
      <c r="F76" s="92" t="s">
        <v>71</v>
      </c>
      <c r="G76" s="67" t="s">
        <v>72</v>
      </c>
      <c r="H76" s="136">
        <v>20</v>
      </c>
      <c r="I76" s="136">
        <v>124</v>
      </c>
      <c r="J76" s="136">
        <v>9326120</v>
      </c>
      <c r="K76" s="137">
        <f t="shared" si="4"/>
        <v>75210.645161290318</v>
      </c>
      <c r="L76" s="136">
        <v>11536</v>
      </c>
      <c r="M76" s="136">
        <v>9326120</v>
      </c>
      <c r="N76" s="137">
        <f t="shared" si="5"/>
        <v>808.43619972260751</v>
      </c>
      <c r="O76" s="99"/>
      <c r="P76" s="100"/>
      <c r="Q76" s="99"/>
      <c r="R76" s="99"/>
      <c r="S76" s="101"/>
      <c r="T76" s="23"/>
      <c r="U76" s="102"/>
      <c r="V76" s="28"/>
      <c r="W76" s="29"/>
    </row>
    <row r="77" spans="1:26" s="65" customFormat="1" ht="27" customHeight="1">
      <c r="A77" s="134"/>
      <c r="B77" s="66" t="s">
        <v>59</v>
      </c>
      <c r="C77" s="22">
        <v>73</v>
      </c>
      <c r="D77" s="66">
        <v>4</v>
      </c>
      <c r="E77" s="48">
        <v>8420001017159</v>
      </c>
      <c r="F77" s="92" t="s">
        <v>303</v>
      </c>
      <c r="G77" s="67" t="s">
        <v>505</v>
      </c>
      <c r="H77" s="136">
        <v>20</v>
      </c>
      <c r="I77" s="136">
        <v>6</v>
      </c>
      <c r="J77" s="136">
        <v>284400</v>
      </c>
      <c r="K77" s="137">
        <f t="shared" si="4"/>
        <v>47400</v>
      </c>
      <c r="L77" s="136">
        <v>355.5</v>
      </c>
      <c r="M77" s="136">
        <v>284400</v>
      </c>
      <c r="N77" s="137">
        <f t="shared" si="5"/>
        <v>800</v>
      </c>
      <c r="O77" s="99" t="s">
        <v>64</v>
      </c>
      <c r="P77" s="100"/>
      <c r="Q77" s="99" t="s">
        <v>64</v>
      </c>
      <c r="R77" s="99" t="s">
        <v>64</v>
      </c>
      <c r="S77" s="101">
        <v>1</v>
      </c>
      <c r="T77" s="23"/>
      <c r="U77" s="102"/>
      <c r="V77" s="28"/>
      <c r="W77" s="29"/>
      <c r="X77" s="3"/>
      <c r="Y77" s="3"/>
      <c r="Z77" s="3"/>
    </row>
    <row r="78" spans="1:26" s="3" customFormat="1" ht="27" customHeight="1">
      <c r="A78" s="38"/>
      <c r="B78" s="22" t="s">
        <v>59</v>
      </c>
      <c r="C78" s="22">
        <v>74</v>
      </c>
      <c r="D78" s="66">
        <v>2</v>
      </c>
      <c r="E78" s="49">
        <v>8420005001142</v>
      </c>
      <c r="F78" s="92" t="s">
        <v>238</v>
      </c>
      <c r="G78" s="67" t="s">
        <v>239</v>
      </c>
      <c r="H78" s="136">
        <v>10</v>
      </c>
      <c r="I78" s="136">
        <v>96</v>
      </c>
      <c r="J78" s="136">
        <v>5955897</v>
      </c>
      <c r="K78" s="137">
        <f t="shared" si="4"/>
        <v>62040.59375</v>
      </c>
      <c r="L78" s="136">
        <v>7625</v>
      </c>
      <c r="M78" s="136">
        <v>5955897</v>
      </c>
      <c r="N78" s="137">
        <f t="shared" si="5"/>
        <v>781.10124590163934</v>
      </c>
      <c r="O78" s="99"/>
      <c r="P78" s="100"/>
      <c r="Q78" s="99"/>
      <c r="R78" s="99"/>
      <c r="S78" s="101"/>
      <c r="T78" s="23"/>
      <c r="U78" s="102"/>
      <c r="V78" s="28"/>
      <c r="W78" s="29"/>
    </row>
    <row r="79" spans="1:26" s="3" customFormat="1" ht="27" customHeight="1">
      <c r="A79" s="38"/>
      <c r="B79" s="66" t="s">
        <v>59</v>
      </c>
      <c r="C79" s="22">
        <v>75</v>
      </c>
      <c r="D79" s="66">
        <v>2</v>
      </c>
      <c r="E79" s="47">
        <v>8420005004896</v>
      </c>
      <c r="F79" s="92" t="s">
        <v>522</v>
      </c>
      <c r="G79" s="67" t="s">
        <v>524</v>
      </c>
      <c r="H79" s="136">
        <v>14</v>
      </c>
      <c r="I79" s="136">
        <v>119</v>
      </c>
      <c r="J79" s="136">
        <v>10473091</v>
      </c>
      <c r="K79" s="137">
        <f t="shared" si="4"/>
        <v>88009.168067226885</v>
      </c>
      <c r="L79" s="136">
        <v>13233.6</v>
      </c>
      <c r="M79" s="136">
        <v>10473091</v>
      </c>
      <c r="N79" s="137">
        <f t="shared" si="5"/>
        <v>791.40150828194896</v>
      </c>
      <c r="O79" s="99"/>
      <c r="P79" s="100"/>
      <c r="Q79" s="99"/>
      <c r="R79" s="99"/>
      <c r="S79" s="101"/>
      <c r="T79" s="23"/>
      <c r="U79" s="102"/>
      <c r="V79" s="28"/>
      <c r="W79" s="29"/>
    </row>
    <row r="80" spans="1:26" s="3" customFormat="1" ht="27" customHeight="1">
      <c r="A80" s="38"/>
      <c r="B80" s="66" t="s">
        <v>59</v>
      </c>
      <c r="C80" s="22">
        <v>76</v>
      </c>
      <c r="D80" s="66">
        <v>2</v>
      </c>
      <c r="E80" s="47">
        <v>8420005006018</v>
      </c>
      <c r="F80" s="92" t="s">
        <v>523</v>
      </c>
      <c r="G80" s="67" t="s">
        <v>296</v>
      </c>
      <c r="H80" s="136">
        <v>10</v>
      </c>
      <c r="I80" s="136">
        <v>108</v>
      </c>
      <c r="J80" s="136">
        <v>6976667</v>
      </c>
      <c r="K80" s="137">
        <f t="shared" si="4"/>
        <v>64598.768518518518</v>
      </c>
      <c r="L80" s="136">
        <v>8690.73</v>
      </c>
      <c r="M80" s="136">
        <v>6976667</v>
      </c>
      <c r="N80" s="137">
        <f t="shared" si="5"/>
        <v>802.77111358884702</v>
      </c>
      <c r="O80" s="99"/>
      <c r="P80" s="100"/>
      <c r="Q80" s="99"/>
      <c r="R80" s="99"/>
      <c r="S80" s="101"/>
      <c r="T80" s="23"/>
      <c r="U80" s="102"/>
      <c r="V80" s="28"/>
      <c r="W80" s="29"/>
    </row>
    <row r="81" spans="1:23" s="3" customFormat="1" ht="27" customHeight="1">
      <c r="A81" s="38"/>
      <c r="B81" s="66" t="s">
        <v>59</v>
      </c>
      <c r="C81" s="22">
        <v>77</v>
      </c>
      <c r="D81" s="66">
        <v>5</v>
      </c>
      <c r="E81" s="47">
        <v>8420005007239</v>
      </c>
      <c r="F81" s="92" t="s">
        <v>335</v>
      </c>
      <c r="G81" s="67" t="s">
        <v>517</v>
      </c>
      <c r="H81" s="136">
        <v>20</v>
      </c>
      <c r="I81" s="136">
        <v>312</v>
      </c>
      <c r="J81" s="136">
        <v>22142824</v>
      </c>
      <c r="K81" s="137">
        <f t="shared" si="4"/>
        <v>70970.58974358975</v>
      </c>
      <c r="L81" s="136">
        <v>23973</v>
      </c>
      <c r="M81" s="136">
        <v>22142824</v>
      </c>
      <c r="N81" s="137">
        <f t="shared" si="5"/>
        <v>923.65678054477951</v>
      </c>
      <c r="O81" s="99"/>
      <c r="P81" s="100"/>
      <c r="Q81" s="99"/>
      <c r="R81" s="99"/>
      <c r="S81" s="101"/>
      <c r="T81" s="23"/>
      <c r="U81" s="102"/>
      <c r="V81" s="28"/>
      <c r="W81" s="29"/>
    </row>
    <row r="82" spans="1:23" s="3" customFormat="1" ht="27" customHeight="1">
      <c r="A82" s="38"/>
      <c r="B82" s="22" t="s">
        <v>59</v>
      </c>
      <c r="C82" s="22">
        <v>78</v>
      </c>
      <c r="D82" s="66">
        <v>6</v>
      </c>
      <c r="E82" s="47">
        <v>8420005007255</v>
      </c>
      <c r="F82" s="92" t="s">
        <v>375</v>
      </c>
      <c r="G82" s="67" t="s">
        <v>376</v>
      </c>
      <c r="H82" s="136">
        <v>10</v>
      </c>
      <c r="I82" s="136">
        <v>46</v>
      </c>
      <c r="J82" s="136">
        <v>2168696</v>
      </c>
      <c r="K82" s="137">
        <f t="shared" si="4"/>
        <v>47145.565217391304</v>
      </c>
      <c r="L82" s="136">
        <v>2630</v>
      </c>
      <c r="M82" s="136">
        <v>2168696</v>
      </c>
      <c r="N82" s="137">
        <f t="shared" si="5"/>
        <v>824.59923954372618</v>
      </c>
      <c r="O82" s="99"/>
      <c r="P82" s="100"/>
      <c r="Q82" s="99"/>
      <c r="R82" s="99"/>
      <c r="S82" s="101"/>
      <c r="T82" s="23"/>
      <c r="U82" s="102"/>
      <c r="V82" s="28"/>
      <c r="W82" s="29"/>
    </row>
    <row r="83" spans="1:23" s="3" customFormat="1" ht="27" customHeight="1">
      <c r="A83" s="38"/>
      <c r="B83" s="66" t="s">
        <v>59</v>
      </c>
      <c r="C83" s="22">
        <v>79</v>
      </c>
      <c r="D83" s="66">
        <v>5</v>
      </c>
      <c r="E83" s="47">
        <v>9420005002180</v>
      </c>
      <c r="F83" s="92" t="s">
        <v>346</v>
      </c>
      <c r="G83" s="67" t="s">
        <v>119</v>
      </c>
      <c r="H83" s="136">
        <v>20</v>
      </c>
      <c r="I83" s="136">
        <v>217</v>
      </c>
      <c r="J83" s="136">
        <v>13364021</v>
      </c>
      <c r="K83" s="137">
        <f t="shared" si="4"/>
        <v>61585.350230414748</v>
      </c>
      <c r="L83" s="136">
        <v>16880</v>
      </c>
      <c r="M83" s="136">
        <v>13364021</v>
      </c>
      <c r="N83" s="137">
        <f t="shared" si="5"/>
        <v>791.70740521327014</v>
      </c>
      <c r="O83" s="99"/>
      <c r="P83" s="100"/>
      <c r="Q83" s="99"/>
      <c r="R83" s="99"/>
      <c r="S83" s="101"/>
      <c r="T83" s="23"/>
      <c r="U83" s="102"/>
      <c r="V83" s="28"/>
      <c r="W83" s="29"/>
    </row>
    <row r="84" spans="1:23" s="3" customFormat="1" ht="27" customHeight="1">
      <c r="A84" s="38"/>
      <c r="B84" s="66" t="s">
        <v>59</v>
      </c>
      <c r="C84" s="22">
        <v>80</v>
      </c>
      <c r="D84" s="66">
        <v>5</v>
      </c>
      <c r="E84" s="47">
        <v>9420005002180</v>
      </c>
      <c r="F84" s="92" t="s">
        <v>346</v>
      </c>
      <c r="G84" s="67" t="s">
        <v>333</v>
      </c>
      <c r="H84" s="136">
        <v>20</v>
      </c>
      <c r="I84" s="136">
        <v>347</v>
      </c>
      <c r="J84" s="136">
        <v>22429670</v>
      </c>
      <c r="K84" s="137">
        <f t="shared" si="4"/>
        <v>64638.818443804033</v>
      </c>
      <c r="L84" s="136">
        <v>28409</v>
      </c>
      <c r="M84" s="136">
        <v>22429670</v>
      </c>
      <c r="N84" s="137">
        <f t="shared" si="5"/>
        <v>789.52691048611359</v>
      </c>
      <c r="O84" s="99"/>
      <c r="P84" s="100"/>
      <c r="Q84" s="99"/>
      <c r="R84" s="99"/>
      <c r="S84" s="101"/>
      <c r="T84" s="23"/>
      <c r="U84" s="102"/>
      <c r="V84" s="28"/>
      <c r="W84" s="29"/>
    </row>
    <row r="85" spans="1:23" s="3" customFormat="1" ht="27" customHeight="1">
      <c r="A85" s="38"/>
      <c r="B85" s="22" t="s">
        <v>59</v>
      </c>
      <c r="C85" s="22">
        <v>81</v>
      </c>
      <c r="D85" s="66">
        <v>6</v>
      </c>
      <c r="E85" s="104">
        <v>9420005006669</v>
      </c>
      <c r="F85" s="93" t="s">
        <v>249</v>
      </c>
      <c r="G85" s="67" t="s">
        <v>372</v>
      </c>
      <c r="H85" s="136">
        <v>20</v>
      </c>
      <c r="I85" s="136">
        <v>274</v>
      </c>
      <c r="J85" s="136">
        <v>21519030</v>
      </c>
      <c r="K85" s="137">
        <f t="shared" si="4"/>
        <v>78536.605839416065</v>
      </c>
      <c r="L85" s="136">
        <v>25564</v>
      </c>
      <c r="M85" s="136">
        <v>21519030</v>
      </c>
      <c r="N85" s="137">
        <f t="shared" si="5"/>
        <v>841.77084963229538</v>
      </c>
      <c r="O85" s="99"/>
      <c r="P85" s="100"/>
      <c r="Q85" s="99" t="s">
        <v>64</v>
      </c>
      <c r="R85" s="99"/>
      <c r="S85" s="101">
        <v>0.04</v>
      </c>
      <c r="T85" s="23"/>
      <c r="U85" s="102"/>
      <c r="V85" s="28"/>
      <c r="W85" s="29"/>
    </row>
    <row r="86" spans="1:23" s="3" customFormat="1" ht="27" customHeight="1">
      <c r="A86" s="38"/>
      <c r="B86" s="22" t="s">
        <v>59</v>
      </c>
      <c r="C86" s="22">
        <v>82</v>
      </c>
      <c r="D86" s="66">
        <v>6</v>
      </c>
      <c r="E86" s="104">
        <v>9420005006669</v>
      </c>
      <c r="F86" s="93" t="s">
        <v>249</v>
      </c>
      <c r="G86" s="67" t="s">
        <v>373</v>
      </c>
      <c r="H86" s="136">
        <v>20</v>
      </c>
      <c r="I86" s="136">
        <v>147</v>
      </c>
      <c r="J86" s="136">
        <v>10626667</v>
      </c>
      <c r="K86" s="137">
        <f t="shared" si="4"/>
        <v>72290.251700680266</v>
      </c>
      <c r="L86" s="136">
        <v>12573</v>
      </c>
      <c r="M86" s="136">
        <v>10626667</v>
      </c>
      <c r="N86" s="137">
        <f t="shared" si="5"/>
        <v>845.19740714228908</v>
      </c>
      <c r="O86" s="99"/>
      <c r="P86" s="100"/>
      <c r="Q86" s="99"/>
      <c r="R86" s="99"/>
      <c r="S86" s="101"/>
      <c r="T86" s="23"/>
      <c r="U86" s="102"/>
      <c r="V86" s="28"/>
      <c r="W86" s="29"/>
    </row>
    <row r="87" spans="1:23" s="3" customFormat="1" ht="27" customHeight="1">
      <c r="A87" s="38"/>
      <c r="B87" s="22"/>
      <c r="C87" s="22"/>
      <c r="D87" s="66"/>
      <c r="E87" s="47"/>
      <c r="F87" s="92"/>
      <c r="G87" s="67"/>
      <c r="H87" s="136"/>
      <c r="I87" s="136"/>
      <c r="J87" s="136"/>
      <c r="K87" s="137">
        <f t="shared" si="4"/>
        <v>0</v>
      </c>
      <c r="L87" s="136"/>
      <c r="M87" s="136"/>
      <c r="N87" s="137">
        <f t="shared" si="5"/>
        <v>0</v>
      </c>
      <c r="O87" s="99"/>
      <c r="P87" s="100"/>
      <c r="Q87" s="99"/>
      <c r="R87" s="99"/>
      <c r="S87" s="101"/>
      <c r="T87" s="23"/>
      <c r="U87" s="102"/>
    </row>
    <row r="88" spans="1:23" s="3" customFormat="1" ht="15" customHeight="1">
      <c r="A88" s="14"/>
      <c r="B88" s="19" t="s">
        <v>3</v>
      </c>
      <c r="C88" s="15"/>
      <c r="D88" s="20">
        <f>COUNTIF(D5:D87,1)</f>
        <v>0</v>
      </c>
      <c r="E88" s="54"/>
      <c r="F88" s="56"/>
      <c r="G88" s="58">
        <f>COUNTA(G5:G87)</f>
        <v>82</v>
      </c>
      <c r="H88" s="16">
        <f>SUM(H5:H87)</f>
        <v>1376</v>
      </c>
      <c r="I88" s="16">
        <f>SUM(I5:I87)</f>
        <v>15965</v>
      </c>
      <c r="J88" s="16">
        <f>SUM(J5:J87)</f>
        <v>1076552193</v>
      </c>
      <c r="K88" s="18">
        <f t="shared" si="4"/>
        <v>67432.019605386784</v>
      </c>
      <c r="L88" s="16">
        <f>SUM(L5:L87)</f>
        <v>1310015.98</v>
      </c>
      <c r="M88" s="16">
        <f>SUM(M5:M87)</f>
        <v>1076552193</v>
      </c>
      <c r="N88" s="18">
        <f t="shared" si="5"/>
        <v>821.78554264658669</v>
      </c>
      <c r="Q88" s="24"/>
      <c r="R88" s="24"/>
      <c r="U88" s="24"/>
    </row>
    <row r="89" spans="1:23" s="3" customFormat="1" ht="15" customHeight="1">
      <c r="A89" s="14"/>
      <c r="D89" s="20">
        <f>COUNTIF(D5:D87,2)</f>
        <v>17</v>
      </c>
      <c r="E89" s="54"/>
      <c r="F89" s="57"/>
      <c r="G89" s="59"/>
      <c r="H89" s="16"/>
      <c r="I89" s="16"/>
      <c r="J89" s="16"/>
      <c r="K89" s="17"/>
      <c r="L89" s="17"/>
      <c r="M89" s="17"/>
      <c r="N89" s="17"/>
    </row>
    <row r="90" spans="1:23" s="3" customFormat="1" ht="15" customHeight="1">
      <c r="A90" s="14"/>
      <c r="D90" s="20">
        <f>COUNTIF(D5:D87,3)</f>
        <v>1</v>
      </c>
      <c r="E90" s="54"/>
      <c r="F90" s="57"/>
      <c r="G90" s="59"/>
      <c r="H90" s="16">
        <f>COUNTA(H5:H87)</f>
        <v>82</v>
      </c>
      <c r="I90" s="16"/>
      <c r="J90" s="16"/>
      <c r="K90" s="17"/>
      <c r="L90" s="17"/>
      <c r="M90" s="17"/>
      <c r="N90" s="17"/>
    </row>
    <row r="91" spans="1:23" s="3" customFormat="1" ht="15" customHeight="1">
      <c r="A91" s="14"/>
      <c r="D91" s="20">
        <f>COUNTIF(D5:D87,4)</f>
        <v>42</v>
      </c>
      <c r="E91" s="54"/>
      <c r="F91" s="57"/>
      <c r="G91" s="59"/>
      <c r="H91" s="16"/>
      <c r="I91" s="16"/>
      <c r="J91" s="16"/>
      <c r="K91" s="17"/>
      <c r="L91" s="17"/>
      <c r="M91" s="17"/>
      <c r="N91" s="17"/>
    </row>
    <row r="92" spans="1:23" s="3" customFormat="1" ht="15" customHeight="1">
      <c r="A92" s="14"/>
      <c r="D92" s="20">
        <f>COUNTIF(D5:D87,5)</f>
        <v>15</v>
      </c>
      <c r="E92" s="54"/>
      <c r="F92" s="57"/>
      <c r="G92" s="59"/>
      <c r="H92" s="16"/>
      <c r="I92" s="16"/>
      <c r="J92" s="16"/>
      <c r="K92" s="17"/>
      <c r="L92" s="17"/>
      <c r="M92" s="17"/>
      <c r="N92" s="17"/>
    </row>
    <row r="93" spans="1:23" s="3" customFormat="1" ht="15" customHeight="1">
      <c r="A93" s="14"/>
      <c r="D93" s="20">
        <f>COUNTIF(D5:D87,6)</f>
        <v>7</v>
      </c>
      <c r="E93" s="54"/>
      <c r="F93" s="57"/>
      <c r="G93" s="59"/>
      <c r="H93" s="16"/>
      <c r="I93" s="16"/>
      <c r="J93" s="16"/>
      <c r="K93" s="17"/>
      <c r="L93" s="17"/>
      <c r="M93" s="17"/>
      <c r="N93" s="17"/>
    </row>
    <row r="94" spans="1:23" s="3" customFormat="1" ht="15" customHeight="1">
      <c r="A94" s="14"/>
      <c r="D94" s="20"/>
      <c r="E94" s="54"/>
      <c r="F94" s="57"/>
      <c r="G94" s="58"/>
      <c r="H94" s="16"/>
      <c r="I94" s="16"/>
      <c r="J94" s="16"/>
      <c r="K94" s="17"/>
      <c r="L94" s="17"/>
      <c r="M94" s="17"/>
      <c r="N94" s="17"/>
    </row>
    <row r="95" spans="1:23" s="3" customFormat="1" ht="15" customHeight="1">
      <c r="A95" s="14"/>
      <c r="D95" s="20"/>
      <c r="E95" s="54"/>
      <c r="F95" s="57"/>
      <c r="G95" s="58"/>
      <c r="H95" s="16"/>
      <c r="I95" s="16"/>
      <c r="J95" s="16"/>
      <c r="K95" s="17"/>
      <c r="L95" s="17"/>
      <c r="M95" s="17"/>
      <c r="N95" s="17"/>
    </row>
    <row r="96" spans="1:23" s="3" customFormat="1" ht="15" customHeight="1">
      <c r="A96" s="14"/>
      <c r="D96" s="20"/>
      <c r="E96" s="54"/>
      <c r="F96" s="57"/>
      <c r="G96" s="58"/>
      <c r="H96" s="16"/>
      <c r="I96" s="16"/>
      <c r="J96" s="16"/>
      <c r="K96" s="17"/>
      <c r="L96" s="17"/>
      <c r="M96" s="17"/>
      <c r="N96" s="17"/>
    </row>
    <row r="97" spans="1:14" s="3" customFormat="1" ht="15" customHeight="1">
      <c r="A97" s="14"/>
      <c r="E97" s="53"/>
      <c r="F97" s="55"/>
      <c r="G97" s="58"/>
      <c r="H97" s="16"/>
      <c r="I97" s="16"/>
      <c r="J97" s="16"/>
      <c r="K97" s="17"/>
      <c r="L97" s="17"/>
      <c r="M97" s="17"/>
      <c r="N97" s="17"/>
    </row>
    <row r="98" spans="1:14" s="3" customFormat="1" ht="15" customHeight="1">
      <c r="A98" s="14"/>
      <c r="E98" s="53"/>
      <c r="F98" s="55"/>
      <c r="G98" s="58"/>
      <c r="H98" s="16"/>
      <c r="I98" s="16"/>
      <c r="J98" s="16"/>
      <c r="K98" s="17"/>
      <c r="L98" s="17"/>
      <c r="M98" s="17"/>
      <c r="N98" s="17"/>
    </row>
    <row r="99" spans="1:14" s="3" customFormat="1" ht="15" customHeight="1">
      <c r="A99" s="14"/>
      <c r="E99" s="53"/>
      <c r="F99" s="55"/>
      <c r="G99" s="58"/>
      <c r="H99" s="16"/>
      <c r="I99" s="16"/>
      <c r="J99" s="16"/>
      <c r="K99" s="17"/>
      <c r="L99" s="17"/>
      <c r="M99" s="17"/>
      <c r="N99" s="17"/>
    </row>
    <row r="100" spans="1:14" s="3" customFormat="1" ht="15" customHeight="1">
      <c r="A100" s="14"/>
      <c r="E100" s="53"/>
      <c r="F100" s="55"/>
      <c r="G100" s="58"/>
      <c r="H100" s="16"/>
      <c r="I100" s="16"/>
      <c r="J100" s="16"/>
      <c r="K100" s="17"/>
      <c r="L100" s="17"/>
      <c r="M100" s="17"/>
      <c r="N100" s="17"/>
    </row>
    <row r="101" spans="1:14" s="3" customFormat="1" ht="15" customHeight="1">
      <c r="A101" s="14"/>
      <c r="E101" s="53"/>
      <c r="F101" s="55"/>
      <c r="G101" s="58"/>
      <c r="H101" s="16"/>
      <c r="I101" s="16"/>
      <c r="J101" s="16"/>
      <c r="K101" s="17"/>
      <c r="L101" s="17"/>
      <c r="M101" s="17"/>
      <c r="N101" s="17"/>
    </row>
    <row r="102" spans="1:14" s="3" customFormat="1" ht="15" customHeight="1">
      <c r="A102" s="14"/>
      <c r="E102" s="53"/>
      <c r="F102" s="55"/>
      <c r="G102" s="58"/>
      <c r="H102" s="16"/>
      <c r="I102" s="16"/>
      <c r="J102" s="16"/>
      <c r="K102" s="17"/>
      <c r="L102" s="17"/>
      <c r="M102" s="17"/>
      <c r="N102" s="17"/>
    </row>
    <row r="103" spans="1:14" s="3" customFormat="1" ht="15" customHeight="1">
      <c r="A103" s="14"/>
      <c r="E103" s="53"/>
      <c r="F103" s="55"/>
      <c r="G103" s="58"/>
      <c r="H103" s="16"/>
      <c r="I103" s="16"/>
      <c r="J103" s="16"/>
      <c r="K103" s="17"/>
      <c r="L103" s="17"/>
      <c r="M103" s="17"/>
      <c r="N103" s="17"/>
    </row>
    <row r="104" spans="1:14" s="3" customFormat="1" ht="15" customHeight="1">
      <c r="A104" s="14"/>
      <c r="E104" s="53"/>
      <c r="F104" s="55"/>
      <c r="G104" s="58"/>
      <c r="H104" s="16"/>
      <c r="I104" s="16"/>
      <c r="J104" s="16"/>
      <c r="K104" s="17"/>
      <c r="L104" s="17"/>
      <c r="M104" s="17"/>
      <c r="N104" s="17"/>
    </row>
    <row r="105" spans="1:14" s="3" customFormat="1" ht="15" customHeight="1">
      <c r="A105" s="14"/>
      <c r="E105" s="53"/>
      <c r="F105" s="55"/>
      <c r="G105" s="58"/>
      <c r="H105" s="16"/>
      <c r="I105" s="16"/>
      <c r="J105" s="16"/>
      <c r="K105" s="17"/>
      <c r="L105" s="17"/>
      <c r="M105" s="17"/>
      <c r="N105" s="17"/>
    </row>
    <row r="106" spans="1:14" s="3" customFormat="1" ht="15" customHeight="1">
      <c r="A106" s="14"/>
      <c r="E106" s="53"/>
      <c r="F106" s="55"/>
      <c r="G106" s="58"/>
      <c r="H106" s="16"/>
      <c r="I106" s="16"/>
      <c r="J106" s="16"/>
      <c r="K106" s="17"/>
      <c r="L106" s="17"/>
      <c r="M106" s="17"/>
      <c r="N106" s="17"/>
    </row>
    <row r="107" spans="1:14" s="3" customFormat="1" ht="15" customHeight="1">
      <c r="A107" s="14"/>
      <c r="E107" s="53"/>
      <c r="F107" s="55"/>
      <c r="G107" s="58"/>
      <c r="H107" s="16"/>
      <c r="I107" s="16"/>
      <c r="J107" s="16"/>
      <c r="K107" s="17"/>
      <c r="L107" s="17"/>
      <c r="M107" s="17"/>
      <c r="N107" s="17"/>
    </row>
    <row r="108" spans="1:14" s="3" customFormat="1" ht="15" customHeight="1">
      <c r="A108" s="14"/>
      <c r="E108" s="53"/>
      <c r="F108" s="55"/>
      <c r="G108" s="58"/>
      <c r="H108" s="16"/>
      <c r="I108" s="16"/>
      <c r="J108" s="16"/>
      <c r="K108" s="17"/>
      <c r="L108" s="17"/>
      <c r="M108" s="17"/>
      <c r="N108" s="17"/>
    </row>
    <row r="109" spans="1:14" s="3" customFormat="1" ht="15" customHeight="1">
      <c r="A109" s="14"/>
      <c r="E109" s="53"/>
      <c r="F109" s="55"/>
      <c r="G109" s="58"/>
      <c r="H109" s="16"/>
      <c r="I109" s="16"/>
      <c r="J109" s="16"/>
      <c r="K109" s="17"/>
      <c r="L109" s="17"/>
      <c r="M109" s="17"/>
      <c r="N109" s="17"/>
    </row>
    <row r="110" spans="1:14" s="3" customFormat="1" ht="15" customHeight="1">
      <c r="A110" s="14"/>
      <c r="E110" s="53"/>
      <c r="F110" s="55"/>
      <c r="G110" s="58"/>
      <c r="H110" s="16"/>
      <c r="I110" s="16"/>
      <c r="J110" s="16"/>
      <c r="K110" s="17"/>
      <c r="L110" s="17"/>
      <c r="M110" s="17"/>
      <c r="N110" s="17"/>
    </row>
    <row r="111" spans="1:14" s="3" customFormat="1" ht="15" customHeight="1">
      <c r="A111" s="14"/>
      <c r="E111" s="53"/>
      <c r="F111" s="55"/>
      <c r="G111" s="58"/>
      <c r="H111" s="16"/>
      <c r="I111" s="16"/>
      <c r="J111" s="16"/>
      <c r="K111" s="17"/>
      <c r="L111" s="17"/>
      <c r="M111" s="17"/>
      <c r="N111" s="17"/>
    </row>
    <row r="112" spans="1:14" s="3" customFormat="1" ht="15" customHeight="1">
      <c r="A112" s="14"/>
      <c r="E112" s="53"/>
      <c r="F112" s="55"/>
      <c r="G112" s="58"/>
      <c r="H112" s="16"/>
      <c r="I112" s="16"/>
      <c r="J112" s="16"/>
      <c r="K112" s="17"/>
      <c r="L112" s="17"/>
      <c r="M112" s="17"/>
      <c r="N112" s="17"/>
    </row>
    <row r="113" spans="1:14" s="3" customFormat="1" ht="15" customHeight="1">
      <c r="A113" s="14"/>
      <c r="E113" s="53"/>
      <c r="F113" s="55"/>
      <c r="G113" s="58"/>
      <c r="H113" s="16"/>
      <c r="I113" s="16"/>
      <c r="J113" s="16"/>
      <c r="K113" s="17"/>
      <c r="L113" s="17"/>
      <c r="M113" s="17"/>
      <c r="N113" s="17"/>
    </row>
    <row r="114" spans="1:14" s="3" customFormat="1" ht="15" customHeight="1">
      <c r="A114" s="14"/>
      <c r="E114" s="53"/>
      <c r="F114" s="55"/>
      <c r="G114" s="58"/>
      <c r="H114" s="16"/>
      <c r="I114" s="16"/>
      <c r="J114" s="16"/>
      <c r="K114" s="17"/>
      <c r="L114" s="17"/>
      <c r="M114" s="17"/>
      <c r="N114" s="17"/>
    </row>
    <row r="115" spans="1:14" s="3" customFormat="1" ht="15" customHeight="1">
      <c r="A115" s="14"/>
      <c r="E115" s="53"/>
      <c r="F115" s="55"/>
      <c r="G115" s="58"/>
      <c r="H115" s="16"/>
      <c r="I115" s="16"/>
      <c r="J115" s="16"/>
      <c r="K115" s="17"/>
      <c r="L115" s="17"/>
      <c r="M115" s="17"/>
      <c r="N115" s="17"/>
    </row>
    <row r="116" spans="1:14" s="3" customFormat="1" ht="15" customHeight="1">
      <c r="A116" s="14"/>
      <c r="E116" s="53"/>
      <c r="F116" s="55"/>
      <c r="G116" s="58"/>
      <c r="H116" s="16"/>
      <c r="I116" s="16"/>
      <c r="J116" s="16"/>
      <c r="K116" s="17"/>
      <c r="L116" s="17"/>
      <c r="M116" s="17"/>
      <c r="N116" s="17"/>
    </row>
    <row r="117" spans="1:14" s="3" customFormat="1" ht="15" customHeight="1">
      <c r="A117" s="14"/>
      <c r="E117" s="53"/>
      <c r="F117" s="55"/>
      <c r="G117" s="58"/>
      <c r="H117" s="16"/>
      <c r="I117" s="16"/>
      <c r="J117" s="16"/>
      <c r="K117" s="17"/>
      <c r="L117" s="17"/>
      <c r="M117" s="17"/>
      <c r="N117" s="17"/>
    </row>
    <row r="118" spans="1:14" s="3" customFormat="1" ht="15" customHeight="1">
      <c r="A118" s="14"/>
      <c r="E118" s="53"/>
      <c r="F118" s="55"/>
      <c r="G118" s="58"/>
      <c r="H118" s="16"/>
      <c r="I118" s="16"/>
      <c r="J118" s="16"/>
      <c r="K118" s="17"/>
      <c r="L118" s="17"/>
      <c r="M118" s="17"/>
      <c r="N118" s="17"/>
    </row>
    <row r="119" spans="1:14" s="3" customFormat="1" ht="15" customHeight="1">
      <c r="A119" s="14"/>
      <c r="E119" s="53"/>
      <c r="F119" s="55"/>
      <c r="G119" s="58"/>
      <c r="H119" s="16"/>
      <c r="I119" s="16"/>
      <c r="J119" s="16"/>
      <c r="K119" s="17"/>
      <c r="L119" s="17"/>
      <c r="M119" s="17"/>
      <c r="N119" s="17"/>
    </row>
    <row r="120" spans="1:14" s="3" customFormat="1" ht="15" customHeight="1">
      <c r="A120" s="14"/>
      <c r="E120" s="53"/>
      <c r="F120" s="55"/>
      <c r="G120" s="58"/>
      <c r="H120" s="16"/>
      <c r="I120" s="16"/>
      <c r="J120" s="16"/>
      <c r="K120" s="17"/>
      <c r="L120" s="17"/>
      <c r="M120" s="17"/>
      <c r="N120" s="17"/>
    </row>
    <row r="121" spans="1:14" s="3" customFormat="1" ht="15" customHeight="1">
      <c r="A121" s="14"/>
      <c r="E121" s="53"/>
      <c r="F121" s="55"/>
      <c r="G121" s="58"/>
      <c r="H121" s="16"/>
      <c r="I121" s="16"/>
      <c r="J121" s="16"/>
      <c r="K121" s="17"/>
      <c r="L121" s="17"/>
      <c r="M121" s="17"/>
      <c r="N121" s="17"/>
    </row>
    <row r="122" spans="1:14" s="3" customFormat="1" ht="15" customHeight="1">
      <c r="A122" s="14"/>
      <c r="E122" s="53"/>
      <c r="F122" s="55"/>
      <c r="G122" s="58"/>
      <c r="H122" s="16"/>
      <c r="I122" s="16"/>
      <c r="J122" s="16"/>
      <c r="K122" s="17"/>
      <c r="L122" s="17"/>
      <c r="M122" s="17"/>
      <c r="N122" s="17"/>
    </row>
    <row r="123" spans="1:14" s="3" customFormat="1" ht="15" customHeight="1">
      <c r="A123" s="14"/>
      <c r="E123" s="53"/>
      <c r="F123" s="55"/>
      <c r="G123" s="58"/>
      <c r="H123" s="16"/>
      <c r="I123" s="16"/>
      <c r="J123" s="16"/>
      <c r="K123" s="17"/>
      <c r="L123" s="17"/>
      <c r="M123" s="17"/>
      <c r="N123" s="17"/>
    </row>
    <row r="124" spans="1:14" s="3" customFormat="1" ht="15" customHeight="1">
      <c r="A124" s="14"/>
      <c r="E124" s="53"/>
      <c r="F124" s="55"/>
      <c r="G124" s="58"/>
      <c r="H124" s="16"/>
      <c r="I124" s="16"/>
      <c r="J124" s="16"/>
      <c r="K124" s="17"/>
      <c r="L124" s="17"/>
      <c r="M124" s="17"/>
      <c r="N124" s="17"/>
    </row>
    <row r="125" spans="1:14" s="3" customFormat="1" ht="15" customHeight="1">
      <c r="A125" s="14"/>
      <c r="E125" s="53"/>
      <c r="F125" s="55"/>
      <c r="G125" s="58"/>
      <c r="H125" s="16"/>
      <c r="I125" s="16"/>
      <c r="J125" s="16"/>
      <c r="K125" s="17"/>
      <c r="L125" s="17"/>
      <c r="M125" s="17"/>
      <c r="N125" s="17"/>
    </row>
    <row r="126" spans="1:14" s="3" customFormat="1" ht="15" customHeight="1">
      <c r="A126" s="14"/>
      <c r="E126" s="53"/>
      <c r="F126" s="55"/>
      <c r="G126" s="58"/>
      <c r="H126" s="16"/>
      <c r="I126" s="16"/>
      <c r="J126" s="16"/>
      <c r="K126" s="17"/>
      <c r="L126" s="17"/>
      <c r="M126" s="17"/>
      <c r="N126" s="17"/>
    </row>
    <row r="127" spans="1:14" s="3" customFormat="1" ht="15" customHeight="1">
      <c r="A127" s="14"/>
      <c r="E127" s="53"/>
      <c r="F127" s="55"/>
      <c r="G127" s="58"/>
      <c r="H127" s="16"/>
      <c r="I127" s="16"/>
      <c r="J127" s="16"/>
      <c r="K127" s="17"/>
      <c r="L127" s="17"/>
      <c r="M127" s="17"/>
      <c r="N127" s="17"/>
    </row>
    <row r="128" spans="1:14" s="3" customFormat="1" ht="15" customHeight="1">
      <c r="A128" s="14"/>
      <c r="E128" s="53"/>
      <c r="F128" s="55"/>
      <c r="G128" s="58"/>
      <c r="H128" s="16"/>
      <c r="I128" s="16"/>
      <c r="J128" s="16"/>
      <c r="K128" s="17"/>
      <c r="L128" s="17"/>
      <c r="M128" s="17"/>
      <c r="N128" s="17"/>
    </row>
    <row r="129" spans="1:14" s="3" customFormat="1" ht="15" customHeight="1">
      <c r="A129" s="14"/>
      <c r="E129" s="53"/>
      <c r="F129" s="55"/>
      <c r="G129" s="58"/>
      <c r="H129" s="16"/>
      <c r="I129" s="16"/>
      <c r="J129" s="16"/>
      <c r="K129" s="17"/>
      <c r="L129" s="17"/>
      <c r="M129" s="17"/>
      <c r="N129" s="17"/>
    </row>
    <row r="130" spans="1:14" s="3" customFormat="1" ht="15" customHeight="1">
      <c r="A130" s="14"/>
      <c r="E130" s="53"/>
      <c r="F130" s="55"/>
      <c r="G130" s="58"/>
      <c r="H130" s="16"/>
      <c r="I130" s="16"/>
      <c r="J130" s="16"/>
      <c r="K130" s="17"/>
      <c r="L130" s="17"/>
      <c r="M130" s="17"/>
      <c r="N130" s="17"/>
    </row>
    <row r="131" spans="1:14" s="3" customFormat="1" ht="15" customHeight="1">
      <c r="A131" s="14"/>
      <c r="E131" s="53"/>
      <c r="F131" s="55"/>
      <c r="G131" s="58"/>
      <c r="H131" s="16"/>
      <c r="I131" s="16"/>
      <c r="J131" s="16"/>
      <c r="K131" s="17"/>
      <c r="L131" s="17"/>
      <c r="M131" s="17"/>
      <c r="N131" s="17"/>
    </row>
    <row r="132" spans="1:14" s="3" customFormat="1" ht="15" customHeight="1">
      <c r="A132" s="14"/>
      <c r="E132" s="53"/>
      <c r="F132" s="55"/>
      <c r="G132" s="58"/>
      <c r="H132" s="16"/>
      <c r="I132" s="16"/>
      <c r="J132" s="16"/>
      <c r="K132" s="17"/>
      <c r="L132" s="17"/>
      <c r="M132" s="17"/>
      <c r="N132" s="17"/>
    </row>
    <row r="133" spans="1:14" s="3" customFormat="1" ht="15" customHeight="1">
      <c r="A133" s="14"/>
      <c r="E133" s="53"/>
      <c r="F133" s="55"/>
      <c r="G133" s="58"/>
      <c r="H133" s="16"/>
      <c r="I133" s="16"/>
      <c r="J133" s="16"/>
      <c r="K133" s="17"/>
      <c r="L133" s="17"/>
      <c r="M133" s="17"/>
      <c r="N133" s="17"/>
    </row>
    <row r="134" spans="1:14" s="3" customFormat="1" ht="15" customHeight="1">
      <c r="A134" s="14"/>
      <c r="E134" s="53"/>
      <c r="F134" s="55"/>
      <c r="G134" s="58"/>
      <c r="H134" s="16"/>
      <c r="I134" s="16"/>
      <c r="J134" s="16"/>
      <c r="K134" s="17"/>
      <c r="L134" s="17"/>
      <c r="M134" s="17"/>
      <c r="N134" s="17"/>
    </row>
    <row r="135" spans="1:14" s="3" customFormat="1" ht="15" customHeight="1">
      <c r="A135" s="14"/>
      <c r="E135" s="53"/>
      <c r="F135" s="55"/>
      <c r="G135" s="58"/>
      <c r="H135" s="16"/>
      <c r="I135" s="16"/>
      <c r="J135" s="16"/>
      <c r="K135" s="17"/>
      <c r="L135" s="17"/>
      <c r="M135" s="17"/>
      <c r="N135" s="17"/>
    </row>
    <row r="136" spans="1:14" s="3" customFormat="1" ht="15" customHeight="1">
      <c r="A136" s="14"/>
      <c r="E136" s="53"/>
      <c r="F136" s="55"/>
      <c r="G136" s="58"/>
      <c r="H136" s="16"/>
      <c r="I136" s="16"/>
      <c r="J136" s="16"/>
      <c r="K136" s="17"/>
      <c r="L136" s="17"/>
      <c r="M136" s="17"/>
      <c r="N136" s="17"/>
    </row>
    <row r="137" spans="1:14" s="3" customFormat="1" ht="15" customHeight="1">
      <c r="A137" s="14"/>
      <c r="E137" s="53"/>
      <c r="F137" s="55"/>
      <c r="G137" s="58"/>
      <c r="H137" s="16"/>
      <c r="I137" s="16"/>
      <c r="J137" s="16"/>
      <c r="K137" s="17"/>
      <c r="L137" s="17"/>
      <c r="M137" s="17"/>
      <c r="N137" s="17"/>
    </row>
    <row r="138" spans="1:14" s="3" customFormat="1" ht="15" customHeight="1">
      <c r="A138" s="14"/>
      <c r="E138" s="53"/>
      <c r="F138" s="55"/>
      <c r="G138" s="58"/>
      <c r="H138" s="16"/>
      <c r="I138" s="16"/>
      <c r="J138" s="16"/>
      <c r="K138" s="17"/>
      <c r="L138" s="17"/>
      <c r="M138" s="17"/>
      <c r="N138" s="17"/>
    </row>
    <row r="139" spans="1:14" s="3" customFormat="1" ht="15" customHeight="1">
      <c r="A139" s="14"/>
      <c r="E139" s="53"/>
      <c r="F139" s="55"/>
      <c r="G139" s="58"/>
      <c r="H139" s="16"/>
      <c r="I139" s="16"/>
      <c r="J139" s="16"/>
      <c r="K139" s="17"/>
      <c r="L139" s="17"/>
      <c r="M139" s="17"/>
      <c r="N139" s="17"/>
    </row>
    <row r="140" spans="1:14" s="3" customFormat="1" ht="15" customHeight="1">
      <c r="A140" s="14"/>
      <c r="E140" s="53"/>
      <c r="F140" s="55"/>
      <c r="G140" s="58"/>
      <c r="H140" s="16"/>
      <c r="I140" s="16"/>
      <c r="J140" s="16"/>
      <c r="K140" s="17"/>
      <c r="L140" s="17"/>
      <c r="M140" s="17"/>
      <c r="N140" s="17"/>
    </row>
    <row r="141" spans="1:14" s="3" customFormat="1" ht="15" customHeight="1">
      <c r="A141" s="14"/>
      <c r="E141" s="53"/>
      <c r="F141" s="55"/>
      <c r="G141" s="58"/>
      <c r="H141" s="16"/>
      <c r="I141" s="16"/>
      <c r="J141" s="16"/>
      <c r="K141" s="17"/>
      <c r="L141" s="17"/>
      <c r="M141" s="17"/>
      <c r="N141" s="17"/>
    </row>
    <row r="142" spans="1:14" s="3" customFormat="1" ht="15" customHeight="1">
      <c r="A142" s="14"/>
      <c r="E142" s="53"/>
      <c r="F142" s="55"/>
      <c r="G142" s="58"/>
      <c r="H142" s="16"/>
      <c r="I142" s="16"/>
      <c r="J142" s="16"/>
      <c r="K142" s="17"/>
      <c r="L142" s="17"/>
      <c r="M142" s="17"/>
      <c r="N142" s="17"/>
    </row>
    <row r="143" spans="1:14" s="3" customFormat="1" ht="15" customHeight="1">
      <c r="A143" s="14"/>
      <c r="E143" s="53"/>
      <c r="F143" s="55"/>
      <c r="G143" s="58"/>
      <c r="H143" s="16"/>
      <c r="I143" s="16"/>
      <c r="J143" s="16"/>
      <c r="K143" s="17"/>
      <c r="L143" s="17"/>
      <c r="M143" s="17"/>
      <c r="N143" s="17"/>
    </row>
    <row r="144" spans="1:14" s="3" customFormat="1" ht="15" customHeight="1">
      <c r="A144" s="14"/>
      <c r="E144" s="53"/>
      <c r="F144" s="55"/>
      <c r="G144" s="58"/>
      <c r="H144" s="16"/>
      <c r="I144" s="16"/>
      <c r="J144" s="16"/>
      <c r="K144" s="17"/>
      <c r="L144" s="17"/>
      <c r="M144" s="17"/>
      <c r="N144" s="17"/>
    </row>
    <row r="145" spans="1:14" s="3" customFormat="1" ht="15" customHeight="1">
      <c r="A145" s="14"/>
      <c r="E145" s="53"/>
      <c r="F145" s="55"/>
      <c r="G145" s="58"/>
      <c r="H145" s="16"/>
      <c r="I145" s="16"/>
      <c r="J145" s="16"/>
      <c r="K145" s="17"/>
      <c r="L145" s="17"/>
      <c r="M145" s="17"/>
      <c r="N145" s="17"/>
    </row>
    <row r="146" spans="1:14" s="3" customFormat="1" ht="15" customHeight="1">
      <c r="A146" s="14"/>
      <c r="E146" s="53"/>
      <c r="F146" s="55"/>
      <c r="G146" s="58"/>
      <c r="H146" s="16"/>
      <c r="I146" s="16"/>
      <c r="J146" s="16"/>
      <c r="K146" s="17"/>
      <c r="L146" s="17"/>
      <c r="M146" s="17"/>
      <c r="N146" s="17"/>
    </row>
    <row r="147" spans="1:14" s="3" customFormat="1" ht="15" customHeight="1">
      <c r="A147" s="14"/>
      <c r="E147" s="53"/>
      <c r="F147" s="55"/>
      <c r="G147" s="58"/>
      <c r="H147" s="16"/>
      <c r="I147" s="16"/>
      <c r="J147" s="16"/>
      <c r="K147" s="17"/>
      <c r="L147" s="17"/>
      <c r="M147" s="17"/>
      <c r="N147" s="17"/>
    </row>
    <row r="148" spans="1:14" s="3" customFormat="1" ht="15" customHeight="1">
      <c r="A148" s="14"/>
      <c r="E148" s="53"/>
      <c r="F148" s="55"/>
      <c r="G148" s="58"/>
      <c r="H148" s="16"/>
      <c r="I148" s="16"/>
      <c r="J148" s="16"/>
      <c r="K148" s="17"/>
      <c r="L148" s="17"/>
      <c r="M148" s="17"/>
      <c r="N148" s="17"/>
    </row>
    <row r="149" spans="1:14" s="3" customFormat="1" ht="15" customHeight="1">
      <c r="A149" s="14"/>
      <c r="E149" s="53"/>
      <c r="F149" s="55"/>
      <c r="G149" s="58"/>
      <c r="H149" s="16"/>
      <c r="I149" s="16"/>
      <c r="J149" s="16"/>
      <c r="K149" s="17"/>
      <c r="L149" s="17"/>
      <c r="M149" s="17"/>
      <c r="N149" s="17"/>
    </row>
    <row r="150" spans="1:14" s="3" customFormat="1" ht="15" customHeight="1">
      <c r="A150" s="14"/>
      <c r="E150" s="53"/>
      <c r="F150" s="55"/>
      <c r="G150" s="58"/>
      <c r="H150" s="16"/>
      <c r="I150" s="16"/>
      <c r="J150" s="16"/>
      <c r="K150" s="17"/>
      <c r="L150" s="17"/>
      <c r="M150" s="17"/>
      <c r="N150" s="17"/>
    </row>
    <row r="151" spans="1:14" s="3" customFormat="1" ht="15" customHeight="1">
      <c r="A151" s="14"/>
      <c r="E151" s="53"/>
      <c r="F151" s="55"/>
      <c r="G151" s="58"/>
      <c r="H151" s="16"/>
      <c r="I151" s="16"/>
      <c r="J151" s="16"/>
      <c r="K151" s="17"/>
      <c r="L151" s="17"/>
      <c r="M151" s="17"/>
      <c r="N151" s="17"/>
    </row>
    <row r="152" spans="1:14" s="3" customFormat="1" ht="15" customHeight="1">
      <c r="A152" s="14"/>
      <c r="E152" s="53"/>
      <c r="F152" s="55"/>
      <c r="G152" s="58"/>
      <c r="H152" s="16"/>
      <c r="I152" s="16"/>
      <c r="J152" s="16"/>
      <c r="K152" s="17"/>
      <c r="L152" s="17"/>
      <c r="M152" s="17"/>
      <c r="N152" s="17"/>
    </row>
    <row r="153" spans="1:14" s="3" customFormat="1" ht="15" customHeight="1">
      <c r="A153" s="14"/>
      <c r="E153" s="53"/>
      <c r="F153" s="55"/>
      <c r="G153" s="58"/>
      <c r="H153" s="16"/>
      <c r="I153" s="16"/>
      <c r="J153" s="16"/>
      <c r="K153" s="17"/>
      <c r="L153" s="17"/>
      <c r="M153" s="17"/>
      <c r="N153" s="17"/>
    </row>
    <row r="154" spans="1:14" s="3" customFormat="1" ht="15" customHeight="1">
      <c r="A154" s="14"/>
      <c r="E154" s="53"/>
      <c r="F154" s="55"/>
      <c r="G154" s="58"/>
      <c r="H154" s="16"/>
      <c r="I154" s="16"/>
      <c r="J154" s="16"/>
      <c r="K154" s="17"/>
      <c r="L154" s="17"/>
      <c r="M154" s="17"/>
      <c r="N154" s="17"/>
    </row>
    <row r="155" spans="1:14" s="3" customFormat="1" ht="15" customHeight="1">
      <c r="A155" s="14"/>
      <c r="E155" s="53"/>
      <c r="F155" s="55"/>
      <c r="G155" s="58"/>
      <c r="H155" s="16"/>
      <c r="I155" s="16"/>
      <c r="J155" s="16"/>
      <c r="K155" s="17"/>
      <c r="L155" s="17"/>
      <c r="M155" s="17"/>
      <c r="N155" s="17"/>
    </row>
    <row r="156" spans="1:14" s="3" customFormat="1" ht="15" customHeight="1">
      <c r="A156" s="14"/>
      <c r="E156" s="53"/>
      <c r="F156" s="55"/>
      <c r="G156" s="58"/>
      <c r="H156" s="16"/>
      <c r="I156" s="16"/>
      <c r="J156" s="16"/>
      <c r="K156" s="17"/>
      <c r="L156" s="17"/>
      <c r="M156" s="17"/>
      <c r="N156" s="17"/>
    </row>
    <row r="157" spans="1:14" s="3" customFormat="1" ht="15" customHeight="1">
      <c r="A157" s="14"/>
      <c r="E157" s="53"/>
      <c r="F157" s="55"/>
      <c r="G157" s="58"/>
      <c r="H157" s="16"/>
      <c r="I157" s="16"/>
      <c r="J157" s="16"/>
      <c r="K157" s="17"/>
      <c r="L157" s="17"/>
      <c r="M157" s="17"/>
      <c r="N157" s="17"/>
    </row>
    <row r="158" spans="1:14" s="3" customFormat="1" ht="15" customHeight="1">
      <c r="A158" s="14"/>
      <c r="E158" s="53"/>
      <c r="F158" s="55"/>
      <c r="G158" s="58"/>
      <c r="H158" s="16"/>
      <c r="I158" s="16"/>
      <c r="J158" s="16"/>
      <c r="K158" s="17"/>
      <c r="L158" s="17"/>
      <c r="M158" s="17"/>
      <c r="N158" s="17"/>
    </row>
    <row r="159" spans="1:14" s="3" customFormat="1" ht="15" customHeight="1">
      <c r="A159" s="14"/>
      <c r="E159" s="53"/>
      <c r="F159" s="55"/>
      <c r="G159" s="58"/>
      <c r="H159" s="16"/>
      <c r="I159" s="16"/>
      <c r="J159" s="16"/>
      <c r="K159" s="17"/>
      <c r="L159" s="17"/>
      <c r="M159" s="17"/>
      <c r="N159" s="17"/>
    </row>
    <row r="160" spans="1:14" s="3" customFormat="1" ht="15" customHeight="1">
      <c r="A160" s="14"/>
      <c r="E160" s="53"/>
      <c r="F160" s="55"/>
      <c r="G160" s="58"/>
      <c r="H160" s="16"/>
      <c r="I160" s="16"/>
      <c r="J160" s="16"/>
      <c r="K160" s="17"/>
      <c r="L160" s="17"/>
      <c r="M160" s="17"/>
      <c r="N160" s="17"/>
    </row>
    <row r="161" spans="1:14" s="3" customFormat="1" ht="15" customHeight="1">
      <c r="A161" s="14"/>
      <c r="E161" s="53"/>
      <c r="F161" s="55"/>
      <c r="G161" s="58"/>
      <c r="H161" s="16"/>
      <c r="I161" s="16"/>
      <c r="J161" s="16"/>
      <c r="K161" s="17"/>
      <c r="L161" s="17"/>
      <c r="M161" s="17"/>
      <c r="N161" s="17"/>
    </row>
    <row r="162" spans="1:14" s="3" customFormat="1" ht="15" customHeight="1">
      <c r="A162" s="14"/>
      <c r="E162" s="53"/>
      <c r="F162" s="55"/>
      <c r="G162" s="58"/>
      <c r="H162" s="16"/>
      <c r="I162" s="16"/>
      <c r="J162" s="16"/>
      <c r="K162" s="17"/>
      <c r="L162" s="17"/>
      <c r="M162" s="17"/>
      <c r="N162" s="17"/>
    </row>
    <row r="163" spans="1:14" s="3" customFormat="1" ht="15" customHeight="1">
      <c r="A163" s="14"/>
      <c r="E163" s="53"/>
      <c r="F163" s="55"/>
      <c r="G163" s="58"/>
      <c r="H163" s="16"/>
      <c r="I163" s="16"/>
      <c r="J163" s="16"/>
      <c r="K163" s="17"/>
      <c r="L163" s="17"/>
      <c r="M163" s="17"/>
      <c r="N163" s="17"/>
    </row>
    <row r="164" spans="1:14" s="3" customFormat="1" ht="15" customHeight="1">
      <c r="A164" s="14"/>
      <c r="E164" s="53"/>
      <c r="F164" s="55"/>
      <c r="G164" s="58"/>
      <c r="H164" s="16"/>
      <c r="I164" s="16"/>
      <c r="J164" s="16"/>
      <c r="K164" s="17"/>
      <c r="L164" s="17"/>
      <c r="M164" s="17"/>
      <c r="N164" s="17"/>
    </row>
    <row r="165" spans="1:14" s="3" customFormat="1" ht="15" customHeight="1">
      <c r="A165" s="14"/>
      <c r="E165" s="53"/>
      <c r="F165" s="55"/>
      <c r="G165" s="58"/>
      <c r="H165" s="16"/>
      <c r="I165" s="16"/>
      <c r="J165" s="16"/>
      <c r="K165" s="17"/>
      <c r="L165" s="17"/>
      <c r="M165" s="17"/>
      <c r="N165" s="17"/>
    </row>
    <row r="166" spans="1:14" s="3" customFormat="1" ht="15" customHeight="1">
      <c r="A166" s="14"/>
      <c r="E166" s="53"/>
      <c r="F166" s="55"/>
      <c r="G166" s="58"/>
      <c r="H166" s="16"/>
      <c r="I166" s="16"/>
      <c r="J166" s="16"/>
      <c r="K166" s="17"/>
      <c r="L166" s="17"/>
      <c r="M166" s="17"/>
      <c r="N166" s="17"/>
    </row>
    <row r="167" spans="1:14" s="3" customFormat="1" ht="15" customHeight="1">
      <c r="A167" s="14"/>
      <c r="E167" s="53"/>
      <c r="F167" s="55"/>
      <c r="G167" s="58"/>
      <c r="H167" s="16"/>
      <c r="I167" s="16"/>
      <c r="J167" s="16"/>
      <c r="K167" s="17"/>
      <c r="L167" s="17"/>
      <c r="M167" s="17"/>
      <c r="N167" s="17"/>
    </row>
    <row r="168" spans="1:14" s="3" customFormat="1" ht="15" customHeight="1">
      <c r="A168" s="14"/>
      <c r="E168" s="53"/>
      <c r="F168" s="55"/>
      <c r="G168" s="58"/>
      <c r="H168" s="16"/>
      <c r="I168" s="16"/>
      <c r="J168" s="16"/>
      <c r="K168" s="17"/>
      <c r="L168" s="17"/>
      <c r="M168" s="17"/>
      <c r="N168" s="17"/>
    </row>
    <row r="169" spans="1:14" s="3" customFormat="1" ht="15" customHeight="1">
      <c r="A169" s="14"/>
      <c r="E169" s="53"/>
      <c r="F169" s="55"/>
      <c r="G169" s="58"/>
      <c r="H169" s="16"/>
      <c r="I169" s="16"/>
      <c r="J169" s="16"/>
      <c r="K169" s="17"/>
      <c r="L169" s="17"/>
      <c r="M169" s="17"/>
      <c r="N169" s="17"/>
    </row>
    <row r="170" spans="1:14" s="3" customFormat="1" ht="15" customHeight="1">
      <c r="A170" s="14"/>
      <c r="E170" s="53"/>
      <c r="F170" s="55"/>
      <c r="G170" s="58"/>
      <c r="H170" s="16"/>
      <c r="I170" s="16"/>
      <c r="J170" s="16"/>
      <c r="K170" s="17"/>
      <c r="L170" s="17"/>
      <c r="M170" s="17"/>
      <c r="N170" s="17"/>
    </row>
    <row r="171" spans="1:14" s="3" customFormat="1" ht="15" customHeight="1">
      <c r="A171" s="14"/>
      <c r="E171" s="53"/>
      <c r="F171" s="55"/>
      <c r="G171" s="58"/>
      <c r="H171" s="16"/>
      <c r="I171" s="16"/>
      <c r="J171" s="16"/>
      <c r="K171" s="17"/>
      <c r="L171" s="17"/>
      <c r="M171" s="17"/>
      <c r="N171" s="17"/>
    </row>
    <row r="172" spans="1:14" s="3" customFormat="1" ht="15" customHeight="1">
      <c r="A172" s="14"/>
      <c r="E172" s="53"/>
      <c r="F172" s="55"/>
      <c r="G172" s="58"/>
      <c r="H172" s="16"/>
      <c r="I172" s="16"/>
      <c r="J172" s="16"/>
      <c r="K172" s="17"/>
      <c r="L172" s="17"/>
      <c r="M172" s="17"/>
      <c r="N172" s="17"/>
    </row>
    <row r="173" spans="1:14" s="3" customFormat="1" ht="15" customHeight="1">
      <c r="A173" s="14"/>
      <c r="E173" s="53"/>
      <c r="F173" s="55"/>
      <c r="G173" s="58"/>
      <c r="H173" s="16"/>
      <c r="I173" s="16"/>
      <c r="J173" s="16"/>
      <c r="K173" s="17"/>
      <c r="L173" s="17"/>
      <c r="M173" s="17"/>
      <c r="N173" s="17"/>
    </row>
    <row r="174" spans="1:14" s="3" customFormat="1" ht="15" customHeight="1">
      <c r="A174" s="14"/>
      <c r="E174" s="53"/>
      <c r="F174" s="55"/>
      <c r="G174" s="58"/>
      <c r="H174" s="16"/>
      <c r="I174" s="16"/>
      <c r="J174" s="16"/>
      <c r="K174" s="17"/>
      <c r="L174" s="17"/>
      <c r="M174" s="17"/>
      <c r="N174" s="17"/>
    </row>
    <row r="175" spans="1:14" s="3" customFormat="1" ht="15" customHeight="1">
      <c r="A175" s="14"/>
      <c r="E175" s="53"/>
      <c r="F175" s="55"/>
      <c r="G175" s="58"/>
      <c r="H175" s="16"/>
      <c r="I175" s="16"/>
      <c r="J175" s="16"/>
      <c r="K175" s="17"/>
      <c r="L175" s="17"/>
      <c r="M175" s="17"/>
      <c r="N175" s="17"/>
    </row>
    <row r="176" spans="1:14" s="3" customFormat="1" ht="15" customHeight="1">
      <c r="A176" s="14"/>
      <c r="E176" s="53"/>
      <c r="F176" s="55"/>
      <c r="G176" s="58"/>
      <c r="H176" s="16"/>
      <c r="I176" s="16"/>
      <c r="J176" s="16"/>
      <c r="K176" s="17"/>
      <c r="L176" s="17"/>
      <c r="M176" s="17"/>
      <c r="N176" s="17"/>
    </row>
    <row r="177" spans="1:14" s="3" customFormat="1" ht="15" customHeight="1">
      <c r="A177" s="14"/>
      <c r="E177" s="53"/>
      <c r="F177" s="55"/>
      <c r="G177" s="58"/>
      <c r="H177" s="16"/>
      <c r="I177" s="16"/>
      <c r="J177" s="16"/>
      <c r="K177" s="17"/>
      <c r="L177" s="17"/>
      <c r="M177" s="17"/>
      <c r="N177" s="17"/>
    </row>
    <row r="178" spans="1:14" s="3" customFormat="1" ht="15" customHeight="1">
      <c r="A178" s="14"/>
      <c r="E178" s="53"/>
      <c r="F178" s="55"/>
      <c r="G178" s="58"/>
      <c r="H178" s="16"/>
      <c r="I178" s="16"/>
      <c r="J178" s="16"/>
      <c r="K178" s="17"/>
      <c r="L178" s="17"/>
      <c r="M178" s="17"/>
      <c r="N178" s="17"/>
    </row>
    <row r="179" spans="1:14" s="3" customFormat="1" ht="15" customHeight="1">
      <c r="A179" s="14"/>
      <c r="E179" s="53"/>
      <c r="F179" s="55"/>
      <c r="G179" s="58"/>
      <c r="H179" s="16"/>
      <c r="I179" s="16"/>
      <c r="J179" s="16"/>
      <c r="K179" s="17"/>
      <c r="L179" s="17"/>
      <c r="M179" s="17"/>
      <c r="N179" s="17"/>
    </row>
    <row r="180" spans="1:14" s="3" customFormat="1" ht="15" customHeight="1">
      <c r="A180" s="14"/>
      <c r="E180" s="53"/>
      <c r="F180" s="55"/>
      <c r="G180" s="58"/>
      <c r="H180" s="16"/>
      <c r="I180" s="16"/>
      <c r="J180" s="16"/>
      <c r="K180" s="17"/>
      <c r="L180" s="17"/>
      <c r="M180" s="17"/>
      <c r="N180" s="17"/>
    </row>
    <row r="181" spans="1:14" s="3" customFormat="1" ht="15" customHeight="1">
      <c r="A181" s="14"/>
      <c r="E181" s="53"/>
      <c r="F181" s="55"/>
      <c r="G181" s="58"/>
      <c r="H181" s="16"/>
      <c r="I181" s="16"/>
      <c r="J181" s="16"/>
      <c r="K181" s="17"/>
      <c r="L181" s="17"/>
      <c r="M181" s="17"/>
      <c r="N181" s="17"/>
    </row>
    <row r="182" spans="1:14" s="3" customFormat="1" ht="15" customHeight="1">
      <c r="A182" s="14"/>
      <c r="E182" s="53"/>
      <c r="F182" s="55"/>
      <c r="G182" s="58"/>
      <c r="H182" s="16"/>
      <c r="I182" s="16"/>
      <c r="J182" s="16"/>
      <c r="K182" s="17"/>
      <c r="L182" s="17"/>
      <c r="M182" s="17"/>
      <c r="N182" s="17"/>
    </row>
    <row r="183" spans="1:14" s="3" customFormat="1" ht="15" customHeight="1">
      <c r="A183" s="14"/>
      <c r="E183" s="53"/>
      <c r="F183" s="55"/>
      <c r="G183" s="58"/>
      <c r="H183" s="16"/>
      <c r="I183" s="16"/>
      <c r="J183" s="16"/>
      <c r="K183" s="17"/>
      <c r="L183" s="17"/>
      <c r="M183" s="17"/>
      <c r="N183" s="17"/>
    </row>
    <row r="184" spans="1:14" s="3" customFormat="1" ht="15" customHeight="1">
      <c r="A184" s="14"/>
      <c r="E184" s="53"/>
      <c r="F184" s="55"/>
      <c r="G184" s="58"/>
      <c r="H184" s="16"/>
      <c r="I184" s="16"/>
      <c r="J184" s="16"/>
      <c r="K184" s="17"/>
      <c r="L184" s="17"/>
      <c r="M184" s="17"/>
      <c r="N184" s="17"/>
    </row>
    <row r="185" spans="1:14" s="3" customFormat="1" ht="15" customHeight="1">
      <c r="A185" s="14"/>
      <c r="E185" s="53"/>
      <c r="F185" s="55"/>
      <c r="G185" s="58"/>
      <c r="H185" s="16"/>
      <c r="I185" s="16"/>
      <c r="J185" s="16"/>
      <c r="K185" s="17"/>
      <c r="L185" s="17"/>
      <c r="M185" s="17"/>
      <c r="N185" s="17"/>
    </row>
    <row r="186" spans="1:14" s="3" customFormat="1" ht="15" customHeight="1">
      <c r="A186" s="14"/>
      <c r="E186" s="53"/>
      <c r="F186" s="55"/>
      <c r="G186" s="58"/>
      <c r="H186" s="16"/>
      <c r="I186" s="16"/>
      <c r="J186" s="16"/>
      <c r="K186" s="17"/>
      <c r="L186" s="17"/>
      <c r="M186" s="17"/>
      <c r="N186" s="17"/>
    </row>
    <row r="187" spans="1:14" s="3" customFormat="1" ht="15" customHeight="1">
      <c r="A187" s="14"/>
      <c r="E187" s="53"/>
      <c r="F187" s="55"/>
      <c r="G187" s="58"/>
      <c r="H187" s="16"/>
      <c r="I187" s="16"/>
      <c r="J187" s="16"/>
      <c r="K187" s="17"/>
      <c r="L187" s="17"/>
      <c r="M187" s="17"/>
      <c r="N187" s="17"/>
    </row>
    <row r="188" spans="1:14" s="3" customFormat="1" ht="15" customHeight="1">
      <c r="A188" s="14"/>
      <c r="E188" s="53"/>
      <c r="F188" s="55"/>
      <c r="G188" s="58"/>
      <c r="H188" s="16"/>
      <c r="I188" s="16"/>
      <c r="J188" s="16"/>
      <c r="K188" s="17"/>
      <c r="L188" s="17"/>
      <c r="M188" s="17"/>
      <c r="N188" s="17"/>
    </row>
    <row r="189" spans="1:14" s="3" customFormat="1" ht="15" customHeight="1">
      <c r="A189" s="14"/>
      <c r="E189" s="53"/>
      <c r="F189" s="55"/>
      <c r="G189" s="58"/>
      <c r="H189" s="16"/>
      <c r="I189" s="16"/>
      <c r="J189" s="16"/>
      <c r="K189" s="17"/>
      <c r="L189" s="17"/>
      <c r="M189" s="17"/>
      <c r="N189" s="17"/>
    </row>
    <row r="190" spans="1:14" s="3" customFormat="1" ht="15" customHeight="1">
      <c r="A190" s="14"/>
      <c r="E190" s="53"/>
      <c r="F190" s="55"/>
      <c r="G190" s="58"/>
      <c r="H190" s="16"/>
      <c r="I190" s="16"/>
      <c r="J190" s="16"/>
      <c r="K190" s="17"/>
      <c r="L190" s="17"/>
      <c r="M190" s="17"/>
      <c r="N190" s="17"/>
    </row>
    <row r="191" spans="1:14" s="3" customFormat="1" ht="15" customHeight="1">
      <c r="A191" s="14"/>
      <c r="E191" s="53"/>
      <c r="F191" s="55"/>
      <c r="G191" s="58"/>
      <c r="H191" s="16"/>
      <c r="I191" s="16"/>
      <c r="J191" s="16"/>
      <c r="K191" s="17"/>
      <c r="L191" s="17"/>
      <c r="M191" s="17"/>
      <c r="N191" s="17"/>
    </row>
    <row r="192" spans="1:14" s="3" customFormat="1" ht="15" customHeight="1">
      <c r="A192" s="14"/>
      <c r="E192" s="53"/>
      <c r="F192" s="55"/>
      <c r="G192" s="58"/>
      <c r="H192" s="16"/>
      <c r="I192" s="16"/>
      <c r="J192" s="16"/>
      <c r="K192" s="17"/>
      <c r="L192" s="17"/>
      <c r="M192" s="17"/>
      <c r="N192" s="17"/>
    </row>
    <row r="193" spans="1:14" s="3" customFormat="1" ht="15" customHeight="1">
      <c r="A193" s="14"/>
      <c r="E193" s="53"/>
      <c r="F193" s="55"/>
      <c r="G193" s="58"/>
      <c r="H193" s="16"/>
      <c r="I193" s="16"/>
      <c r="J193" s="16"/>
      <c r="K193" s="17"/>
      <c r="L193" s="17"/>
      <c r="M193" s="17"/>
      <c r="N193" s="17"/>
    </row>
    <row r="194" spans="1:14" s="3" customFormat="1" ht="15" customHeight="1">
      <c r="A194" s="14"/>
      <c r="E194" s="53"/>
      <c r="F194" s="55"/>
      <c r="G194" s="58"/>
      <c r="H194" s="16"/>
      <c r="I194" s="16"/>
      <c r="J194" s="16"/>
      <c r="K194" s="17"/>
      <c r="L194" s="17"/>
      <c r="M194" s="17"/>
      <c r="N194" s="17"/>
    </row>
    <row r="195" spans="1:14" s="3" customFormat="1" ht="15" customHeight="1">
      <c r="A195" s="14"/>
      <c r="E195" s="53"/>
      <c r="F195" s="55"/>
      <c r="G195" s="58"/>
      <c r="H195" s="16"/>
      <c r="I195" s="16"/>
      <c r="J195" s="16"/>
      <c r="K195" s="17"/>
      <c r="L195" s="17"/>
      <c r="M195" s="17"/>
      <c r="N195" s="17"/>
    </row>
    <row r="196" spans="1:14" s="3" customFormat="1" ht="15" customHeight="1">
      <c r="A196" s="14"/>
      <c r="E196" s="53"/>
      <c r="F196" s="55"/>
      <c r="G196" s="58"/>
      <c r="H196" s="16"/>
      <c r="I196" s="16"/>
      <c r="J196" s="16"/>
      <c r="K196" s="17"/>
      <c r="L196" s="17"/>
      <c r="M196" s="17"/>
      <c r="N196" s="17"/>
    </row>
    <row r="197" spans="1:14" s="3" customFormat="1" ht="15" customHeight="1">
      <c r="A197" s="14"/>
      <c r="E197" s="53"/>
      <c r="F197" s="55"/>
      <c r="G197" s="58"/>
      <c r="H197" s="16"/>
      <c r="I197" s="16"/>
      <c r="J197" s="16"/>
      <c r="K197" s="17"/>
      <c r="L197" s="17"/>
      <c r="M197" s="17"/>
      <c r="N197" s="17"/>
    </row>
    <row r="198" spans="1:14" s="3" customFormat="1" ht="15" customHeight="1">
      <c r="A198" s="14"/>
      <c r="E198" s="53"/>
      <c r="F198" s="55"/>
      <c r="G198" s="58"/>
      <c r="H198" s="16"/>
      <c r="I198" s="16"/>
      <c r="J198" s="16"/>
      <c r="K198" s="17"/>
      <c r="L198" s="17"/>
      <c r="M198" s="17"/>
      <c r="N198" s="17"/>
    </row>
    <row r="199" spans="1:14" s="3" customFormat="1" ht="15" customHeight="1">
      <c r="A199" s="14"/>
      <c r="E199" s="53"/>
      <c r="F199" s="55"/>
      <c r="G199" s="58"/>
      <c r="H199" s="16"/>
      <c r="I199" s="16"/>
      <c r="J199" s="16"/>
      <c r="K199" s="17"/>
      <c r="L199" s="17"/>
      <c r="M199" s="17"/>
      <c r="N199" s="17"/>
    </row>
    <row r="200" spans="1:14" s="3" customFormat="1" ht="15" customHeight="1">
      <c r="A200" s="14"/>
      <c r="E200" s="53"/>
      <c r="F200" s="55"/>
      <c r="G200" s="58"/>
      <c r="H200" s="16"/>
      <c r="I200" s="16"/>
      <c r="J200" s="16"/>
      <c r="K200" s="17"/>
      <c r="L200" s="17"/>
      <c r="M200" s="17"/>
      <c r="N200" s="17"/>
    </row>
    <row r="201" spans="1:14" s="3" customFormat="1" ht="15" customHeight="1">
      <c r="A201" s="14"/>
      <c r="E201" s="53"/>
      <c r="F201" s="55"/>
      <c r="G201" s="58"/>
      <c r="H201" s="16"/>
      <c r="I201" s="16"/>
      <c r="J201" s="16"/>
      <c r="K201" s="17"/>
      <c r="L201" s="17"/>
      <c r="M201" s="17"/>
      <c r="N201" s="17"/>
    </row>
    <row r="202" spans="1:14" s="3" customFormat="1" ht="15" customHeight="1">
      <c r="A202" s="14"/>
      <c r="E202" s="53"/>
      <c r="F202" s="55"/>
      <c r="G202" s="58"/>
      <c r="H202" s="16"/>
      <c r="I202" s="16"/>
      <c r="J202" s="16"/>
      <c r="K202" s="17"/>
      <c r="L202" s="17"/>
      <c r="M202" s="17"/>
      <c r="N202" s="17"/>
    </row>
    <row r="203" spans="1:14" s="3" customFormat="1" ht="15" customHeight="1">
      <c r="A203" s="14"/>
      <c r="E203" s="53"/>
      <c r="F203" s="55"/>
      <c r="G203" s="58"/>
      <c r="H203" s="16"/>
      <c r="I203" s="16"/>
      <c r="J203" s="16"/>
      <c r="K203" s="17"/>
      <c r="L203" s="17"/>
      <c r="M203" s="17"/>
      <c r="N203" s="17"/>
    </row>
    <row r="204" spans="1:14" s="3" customFormat="1" ht="15" customHeight="1">
      <c r="A204" s="14"/>
      <c r="E204" s="53"/>
      <c r="F204" s="55"/>
      <c r="G204" s="58"/>
      <c r="H204" s="16"/>
      <c r="I204" s="16"/>
      <c r="J204" s="16"/>
      <c r="K204" s="17"/>
      <c r="L204" s="17"/>
      <c r="M204" s="17"/>
      <c r="N204" s="17"/>
    </row>
    <row r="205" spans="1:14" s="3" customFormat="1" ht="15" customHeight="1">
      <c r="A205" s="14"/>
      <c r="E205" s="53"/>
      <c r="F205" s="55"/>
      <c r="G205" s="58"/>
      <c r="H205" s="16"/>
      <c r="I205" s="16"/>
      <c r="J205" s="16"/>
      <c r="K205" s="17"/>
      <c r="L205" s="17"/>
      <c r="M205" s="17"/>
      <c r="N205" s="17"/>
    </row>
    <row r="206" spans="1:14" s="3" customFormat="1" ht="15" customHeight="1">
      <c r="A206" s="14"/>
      <c r="E206" s="53"/>
      <c r="F206" s="55"/>
      <c r="G206" s="58"/>
      <c r="H206" s="16"/>
      <c r="I206" s="16"/>
      <c r="J206" s="16"/>
      <c r="K206" s="17"/>
      <c r="L206" s="17"/>
      <c r="M206" s="17"/>
      <c r="N206" s="17"/>
    </row>
    <row r="207" spans="1:14" s="3" customFormat="1" ht="15" customHeight="1">
      <c r="A207" s="14"/>
      <c r="E207" s="53"/>
      <c r="F207" s="55"/>
      <c r="G207" s="58"/>
      <c r="H207" s="16"/>
      <c r="I207" s="16"/>
      <c r="J207" s="16"/>
      <c r="K207" s="17"/>
      <c r="L207" s="17"/>
      <c r="M207" s="17"/>
      <c r="N207" s="17"/>
    </row>
    <row r="208" spans="1:14" s="3" customFormat="1" ht="15" customHeight="1">
      <c r="A208" s="14"/>
      <c r="E208" s="53"/>
      <c r="F208" s="55"/>
      <c r="G208" s="58"/>
      <c r="H208" s="16"/>
      <c r="I208" s="16"/>
      <c r="J208" s="16"/>
      <c r="K208" s="17"/>
      <c r="L208" s="17"/>
      <c r="M208" s="17"/>
      <c r="N208" s="17"/>
    </row>
    <row r="209" spans="1:14" s="3" customFormat="1" ht="15" customHeight="1">
      <c r="A209" s="14"/>
      <c r="E209" s="53"/>
      <c r="F209" s="55"/>
      <c r="G209" s="58"/>
      <c r="H209" s="16"/>
      <c r="I209" s="16"/>
      <c r="J209" s="16"/>
      <c r="K209" s="17"/>
      <c r="L209" s="17"/>
      <c r="M209" s="17"/>
      <c r="N209" s="17"/>
    </row>
    <row r="210" spans="1:14" s="3" customFormat="1" ht="15" customHeight="1">
      <c r="A210" s="14"/>
      <c r="E210" s="53"/>
      <c r="F210" s="55"/>
      <c r="G210" s="58"/>
      <c r="H210" s="16"/>
      <c r="I210" s="16"/>
      <c r="J210" s="16"/>
      <c r="K210" s="17"/>
      <c r="L210" s="17"/>
      <c r="M210" s="17"/>
      <c r="N210" s="17"/>
    </row>
    <row r="211" spans="1:14" s="3" customFormat="1" ht="15" customHeight="1">
      <c r="A211" s="14"/>
      <c r="E211" s="53"/>
      <c r="F211" s="55"/>
      <c r="G211" s="58"/>
      <c r="H211" s="16"/>
      <c r="I211" s="16"/>
      <c r="J211" s="16"/>
      <c r="K211" s="17"/>
      <c r="L211" s="17"/>
      <c r="M211" s="17"/>
      <c r="N211" s="17"/>
    </row>
    <row r="212" spans="1:14" s="3" customFormat="1" ht="15" customHeight="1">
      <c r="A212" s="14"/>
      <c r="E212" s="53"/>
      <c r="F212" s="55"/>
      <c r="G212" s="58"/>
      <c r="H212" s="16"/>
      <c r="I212" s="16"/>
      <c r="J212" s="16"/>
      <c r="K212" s="17"/>
      <c r="L212" s="17"/>
      <c r="M212" s="17"/>
      <c r="N212" s="17"/>
    </row>
    <row r="213" spans="1:14" s="3" customFormat="1" ht="15" customHeight="1">
      <c r="A213" s="14"/>
      <c r="E213" s="53"/>
      <c r="F213" s="55"/>
      <c r="G213" s="58"/>
      <c r="H213" s="16"/>
      <c r="I213" s="16"/>
      <c r="J213" s="16"/>
      <c r="K213" s="17"/>
      <c r="L213" s="17"/>
      <c r="M213" s="17"/>
      <c r="N213" s="17"/>
    </row>
    <row r="214" spans="1:14" s="3" customFormat="1" ht="15" customHeight="1">
      <c r="A214" s="14"/>
      <c r="E214" s="53"/>
      <c r="F214" s="55"/>
      <c r="G214" s="58"/>
      <c r="H214" s="16"/>
      <c r="I214" s="16"/>
      <c r="J214" s="16"/>
      <c r="K214" s="17"/>
      <c r="L214" s="17"/>
      <c r="M214" s="17"/>
      <c r="N214" s="17"/>
    </row>
    <row r="215" spans="1:14" s="3" customFormat="1" ht="15" customHeight="1">
      <c r="A215" s="14"/>
      <c r="E215" s="53"/>
      <c r="F215" s="55"/>
      <c r="G215" s="58"/>
      <c r="H215" s="16"/>
      <c r="I215" s="16"/>
      <c r="J215" s="16"/>
      <c r="K215" s="17"/>
      <c r="L215" s="17"/>
      <c r="M215" s="17"/>
      <c r="N215" s="17"/>
    </row>
    <row r="216" spans="1:14" s="3" customFormat="1" ht="15" customHeight="1">
      <c r="A216" s="14"/>
      <c r="E216" s="53"/>
      <c r="F216" s="55"/>
      <c r="G216" s="58"/>
      <c r="H216" s="16"/>
      <c r="I216" s="16"/>
      <c r="J216" s="16"/>
      <c r="K216" s="17"/>
      <c r="L216" s="17"/>
      <c r="M216" s="17"/>
      <c r="N216" s="17"/>
    </row>
    <row r="217" spans="1:14" s="3" customFormat="1" ht="15" customHeight="1">
      <c r="A217" s="14"/>
      <c r="E217" s="53"/>
      <c r="F217" s="55"/>
      <c r="G217" s="58"/>
      <c r="H217" s="16"/>
      <c r="I217" s="16"/>
      <c r="J217" s="16"/>
      <c r="K217" s="17"/>
      <c r="L217" s="17"/>
      <c r="M217" s="17"/>
      <c r="N217" s="17"/>
    </row>
    <row r="218" spans="1:14" s="3" customFormat="1" ht="15" customHeight="1">
      <c r="A218" s="14"/>
      <c r="E218" s="53"/>
      <c r="F218" s="55"/>
      <c r="G218" s="58"/>
      <c r="H218" s="16"/>
      <c r="I218" s="16"/>
      <c r="J218" s="16"/>
      <c r="K218" s="17"/>
      <c r="L218" s="17"/>
      <c r="M218" s="17"/>
      <c r="N218" s="17"/>
    </row>
    <row r="219" spans="1:14" s="3" customFormat="1" ht="15" customHeight="1">
      <c r="A219" s="14"/>
      <c r="E219" s="53"/>
      <c r="F219" s="55"/>
      <c r="G219" s="58"/>
      <c r="H219" s="16"/>
      <c r="I219" s="16"/>
      <c r="J219" s="16"/>
      <c r="K219" s="17"/>
      <c r="L219" s="17"/>
      <c r="M219" s="17"/>
      <c r="N219" s="17"/>
    </row>
    <row r="220" spans="1:14" s="3" customFormat="1" ht="15" customHeight="1">
      <c r="A220" s="14"/>
      <c r="E220" s="53"/>
      <c r="F220" s="55"/>
      <c r="G220" s="58"/>
      <c r="H220" s="16"/>
      <c r="I220" s="16"/>
      <c r="J220" s="16"/>
      <c r="K220" s="17"/>
      <c r="L220" s="17"/>
      <c r="M220" s="17"/>
      <c r="N220" s="17"/>
    </row>
    <row r="221" spans="1:14" s="3" customFormat="1" ht="15" customHeight="1">
      <c r="A221" s="14"/>
      <c r="E221" s="53"/>
      <c r="F221" s="55"/>
      <c r="G221" s="58"/>
      <c r="H221" s="16"/>
      <c r="I221" s="16"/>
      <c r="J221" s="16"/>
      <c r="K221" s="17"/>
      <c r="L221" s="17"/>
      <c r="M221" s="17"/>
      <c r="N221" s="17"/>
    </row>
    <row r="222" spans="1:14" s="3" customFormat="1" ht="15" customHeight="1">
      <c r="A222" s="14"/>
      <c r="E222" s="53"/>
      <c r="F222" s="55"/>
      <c r="G222" s="58"/>
      <c r="H222" s="16"/>
      <c r="I222" s="16"/>
      <c r="J222" s="16"/>
      <c r="K222" s="17"/>
      <c r="L222" s="17"/>
      <c r="M222" s="17"/>
      <c r="N222" s="17"/>
    </row>
    <row r="223" spans="1:14" s="3" customFormat="1" ht="15" customHeight="1">
      <c r="A223" s="14"/>
      <c r="E223" s="53"/>
      <c r="F223" s="55"/>
      <c r="G223" s="58"/>
      <c r="H223" s="16"/>
      <c r="I223" s="16"/>
      <c r="J223" s="16"/>
      <c r="K223" s="17"/>
      <c r="L223" s="17"/>
      <c r="M223" s="17"/>
      <c r="N223" s="17"/>
    </row>
    <row r="224" spans="1:14" s="3" customFormat="1" ht="15" customHeight="1">
      <c r="A224" s="14"/>
      <c r="E224" s="53"/>
      <c r="F224" s="55"/>
      <c r="G224" s="58"/>
      <c r="H224" s="16"/>
      <c r="I224" s="16"/>
      <c r="J224" s="16"/>
      <c r="K224" s="17"/>
      <c r="L224" s="17"/>
      <c r="M224" s="17"/>
      <c r="N224" s="17"/>
    </row>
    <row r="225" spans="1:14" s="3" customFormat="1" ht="15" customHeight="1">
      <c r="A225" s="14"/>
      <c r="E225" s="53"/>
      <c r="F225" s="55"/>
      <c r="G225" s="58"/>
      <c r="H225" s="16"/>
      <c r="I225" s="16"/>
      <c r="J225" s="16"/>
      <c r="K225" s="17"/>
      <c r="L225" s="17"/>
      <c r="M225" s="17"/>
      <c r="N225" s="17"/>
    </row>
    <row r="226" spans="1:14" s="3" customFormat="1" ht="15" customHeight="1">
      <c r="A226" s="14"/>
      <c r="E226" s="53"/>
      <c r="F226" s="55"/>
      <c r="G226" s="58"/>
      <c r="H226" s="16"/>
      <c r="I226" s="16"/>
      <c r="J226" s="16"/>
      <c r="K226" s="17"/>
      <c r="L226" s="17"/>
      <c r="M226" s="17"/>
      <c r="N226" s="17"/>
    </row>
    <row r="227" spans="1:14" s="3" customFormat="1" ht="15" customHeight="1">
      <c r="A227" s="14"/>
      <c r="E227" s="53"/>
      <c r="F227" s="55"/>
      <c r="G227" s="58"/>
      <c r="H227" s="16"/>
      <c r="I227" s="16"/>
      <c r="J227" s="16"/>
      <c r="K227" s="17"/>
      <c r="L227" s="17"/>
      <c r="M227" s="17"/>
      <c r="N227" s="17"/>
    </row>
    <row r="228" spans="1:14" s="3" customFormat="1" ht="15" customHeight="1">
      <c r="A228" s="14"/>
      <c r="E228" s="53"/>
      <c r="F228" s="55"/>
      <c r="G228" s="58"/>
      <c r="H228" s="16"/>
      <c r="I228" s="16"/>
      <c r="J228" s="16"/>
      <c r="K228" s="17"/>
      <c r="L228" s="17"/>
      <c r="M228" s="17"/>
      <c r="N228" s="17"/>
    </row>
    <row r="229" spans="1:14" s="3" customFormat="1" ht="15" customHeight="1">
      <c r="A229" s="14"/>
      <c r="E229" s="53"/>
      <c r="F229" s="55"/>
      <c r="G229" s="58"/>
      <c r="H229" s="16"/>
      <c r="I229" s="16"/>
      <c r="J229" s="16"/>
      <c r="K229" s="17"/>
      <c r="L229" s="17"/>
      <c r="M229" s="17"/>
      <c r="N229" s="17"/>
    </row>
    <row r="230" spans="1:14" s="3" customFormat="1" ht="15" customHeight="1">
      <c r="A230" s="14"/>
      <c r="E230" s="53"/>
      <c r="F230" s="55"/>
      <c r="G230" s="58"/>
      <c r="H230" s="16"/>
      <c r="I230" s="16"/>
      <c r="J230" s="16"/>
      <c r="K230" s="17"/>
      <c r="L230" s="17"/>
      <c r="M230" s="17"/>
      <c r="N230" s="17"/>
    </row>
    <row r="231" spans="1:14" s="3" customFormat="1" ht="15" customHeight="1">
      <c r="A231" s="14"/>
      <c r="E231" s="53"/>
      <c r="F231" s="55"/>
      <c r="G231" s="58"/>
      <c r="H231" s="16"/>
      <c r="I231" s="16"/>
      <c r="J231" s="16"/>
      <c r="K231" s="17"/>
      <c r="L231" s="17"/>
      <c r="M231" s="17"/>
      <c r="N231" s="17"/>
    </row>
    <row r="232" spans="1:14" s="3" customFormat="1" ht="15" customHeight="1">
      <c r="A232" s="14"/>
      <c r="E232" s="53"/>
      <c r="F232" s="55"/>
      <c r="G232" s="58"/>
      <c r="H232" s="16"/>
      <c r="I232" s="16"/>
      <c r="J232" s="16"/>
      <c r="K232" s="17"/>
      <c r="L232" s="17"/>
      <c r="M232" s="17"/>
      <c r="N232" s="17"/>
    </row>
    <row r="233" spans="1:14" s="3" customFormat="1" ht="15" customHeight="1">
      <c r="A233" s="14"/>
      <c r="E233" s="53"/>
      <c r="F233" s="55"/>
      <c r="G233" s="58"/>
      <c r="H233" s="16"/>
      <c r="I233" s="16"/>
      <c r="J233" s="16"/>
      <c r="K233" s="17"/>
      <c r="L233" s="17"/>
      <c r="M233" s="17"/>
      <c r="N233" s="17"/>
    </row>
    <row r="234" spans="1:14" s="3" customFormat="1" ht="15" customHeight="1">
      <c r="A234" s="14"/>
      <c r="E234" s="53"/>
      <c r="F234" s="55"/>
      <c r="G234" s="58"/>
      <c r="H234" s="16"/>
      <c r="I234" s="16"/>
      <c r="J234" s="16"/>
      <c r="K234" s="17"/>
      <c r="L234" s="17"/>
      <c r="M234" s="17"/>
      <c r="N234" s="17"/>
    </row>
    <row r="235" spans="1:14" s="3" customFormat="1" ht="15" customHeight="1">
      <c r="A235" s="14"/>
      <c r="E235" s="53"/>
      <c r="F235" s="55"/>
      <c r="G235" s="58"/>
      <c r="H235" s="16"/>
      <c r="I235" s="16"/>
      <c r="J235" s="16"/>
      <c r="K235" s="17"/>
      <c r="L235" s="17"/>
      <c r="M235" s="17"/>
      <c r="N235" s="17"/>
    </row>
    <row r="236" spans="1:14" s="3" customFormat="1" ht="15" customHeight="1">
      <c r="A236" s="14"/>
      <c r="E236" s="53"/>
      <c r="F236" s="55"/>
      <c r="G236" s="58"/>
      <c r="H236" s="16"/>
      <c r="I236" s="16"/>
      <c r="J236" s="16"/>
      <c r="K236" s="17"/>
      <c r="L236" s="17"/>
      <c r="M236" s="17"/>
      <c r="N236" s="17"/>
    </row>
    <row r="237" spans="1:14" s="3" customFormat="1" ht="15" customHeight="1">
      <c r="A237" s="14"/>
      <c r="E237" s="53"/>
      <c r="F237" s="55"/>
      <c r="G237" s="58"/>
      <c r="H237" s="16"/>
      <c r="I237" s="16"/>
      <c r="J237" s="16"/>
      <c r="K237" s="17"/>
      <c r="L237" s="17"/>
      <c r="M237" s="17"/>
      <c r="N237" s="17"/>
    </row>
    <row r="238" spans="1:14" s="3" customFormat="1" ht="15" customHeight="1">
      <c r="A238" s="14"/>
      <c r="E238" s="53"/>
      <c r="F238" s="55"/>
      <c r="G238" s="58"/>
      <c r="H238" s="16"/>
      <c r="I238" s="16"/>
      <c r="J238" s="16"/>
      <c r="K238" s="17"/>
      <c r="L238" s="17"/>
      <c r="M238" s="17"/>
      <c r="N238" s="17"/>
    </row>
    <row r="239" spans="1:14" s="3" customFormat="1" ht="15" customHeight="1">
      <c r="A239" s="14"/>
      <c r="E239" s="53"/>
      <c r="F239" s="55"/>
      <c r="G239" s="58"/>
      <c r="H239" s="16"/>
      <c r="I239" s="16"/>
      <c r="J239" s="16"/>
      <c r="K239" s="17"/>
      <c r="L239" s="17"/>
      <c r="M239" s="17"/>
      <c r="N239" s="17"/>
    </row>
    <row r="240" spans="1:14" s="3" customFormat="1" ht="15" customHeight="1">
      <c r="A240" s="14"/>
      <c r="E240" s="53"/>
      <c r="F240" s="55"/>
      <c r="G240" s="58"/>
      <c r="H240" s="16"/>
      <c r="I240" s="16"/>
      <c r="J240" s="16"/>
      <c r="K240" s="17"/>
      <c r="L240" s="17"/>
      <c r="M240" s="17"/>
      <c r="N240" s="17"/>
    </row>
    <row r="241" spans="1:14" s="3" customFormat="1" ht="15" customHeight="1">
      <c r="A241" s="14"/>
      <c r="E241" s="53"/>
      <c r="F241" s="55"/>
      <c r="G241" s="58"/>
      <c r="H241" s="16"/>
      <c r="I241" s="16"/>
      <c r="J241" s="16"/>
      <c r="K241" s="17"/>
      <c r="L241" s="17"/>
      <c r="M241" s="17"/>
      <c r="N241" s="17"/>
    </row>
    <row r="242" spans="1:14" s="3" customFormat="1" ht="15" customHeight="1">
      <c r="A242" s="14"/>
      <c r="E242" s="53"/>
      <c r="F242" s="55"/>
      <c r="G242" s="58"/>
      <c r="H242" s="16"/>
      <c r="I242" s="16"/>
      <c r="J242" s="16"/>
      <c r="K242" s="17"/>
      <c r="L242" s="17"/>
      <c r="M242" s="17"/>
      <c r="N242" s="17"/>
    </row>
    <row r="243" spans="1:14" s="3" customFormat="1" ht="15" customHeight="1">
      <c r="A243" s="14"/>
      <c r="E243" s="53"/>
      <c r="F243" s="55"/>
      <c r="G243" s="58"/>
      <c r="H243" s="16"/>
      <c r="I243" s="16"/>
      <c r="J243" s="16"/>
      <c r="K243" s="17"/>
      <c r="L243" s="17"/>
      <c r="M243" s="17"/>
      <c r="N243" s="17"/>
    </row>
    <row r="244" spans="1:14" s="3" customFormat="1" ht="15" customHeight="1">
      <c r="A244" s="14"/>
      <c r="E244" s="53"/>
      <c r="F244" s="55"/>
      <c r="G244" s="58"/>
      <c r="H244" s="16"/>
      <c r="I244" s="16"/>
      <c r="J244" s="16"/>
      <c r="K244" s="17"/>
      <c r="L244" s="17"/>
      <c r="M244" s="17"/>
      <c r="N244" s="17"/>
    </row>
    <row r="245" spans="1:14" s="3" customFormat="1" ht="15" customHeight="1">
      <c r="A245" s="14"/>
      <c r="E245" s="53"/>
      <c r="F245" s="55"/>
      <c r="G245" s="58"/>
      <c r="H245" s="16"/>
      <c r="I245" s="16"/>
      <c r="J245" s="16"/>
      <c r="K245" s="17"/>
      <c r="L245" s="17"/>
      <c r="M245" s="17"/>
      <c r="N245" s="17"/>
    </row>
    <row r="246" spans="1:14" s="3" customFormat="1" ht="15" customHeight="1">
      <c r="A246" s="14"/>
      <c r="E246" s="53"/>
      <c r="F246" s="55"/>
      <c r="G246" s="58"/>
      <c r="H246" s="16"/>
      <c r="I246" s="16"/>
      <c r="J246" s="16"/>
      <c r="K246" s="17"/>
      <c r="L246" s="17"/>
      <c r="M246" s="17"/>
      <c r="N246" s="17"/>
    </row>
    <row r="247" spans="1:14" s="3" customFormat="1" ht="15" customHeight="1">
      <c r="A247" s="14"/>
      <c r="E247" s="53"/>
      <c r="F247" s="55"/>
      <c r="G247" s="58"/>
      <c r="H247" s="16"/>
      <c r="I247" s="16"/>
      <c r="J247" s="16"/>
      <c r="K247" s="17"/>
      <c r="L247" s="17"/>
      <c r="M247" s="17"/>
      <c r="N247" s="17"/>
    </row>
    <row r="248" spans="1:14" s="3" customFormat="1" ht="15" customHeight="1">
      <c r="A248" s="14"/>
      <c r="E248" s="53"/>
      <c r="F248" s="55"/>
      <c r="G248" s="58"/>
      <c r="H248" s="16"/>
      <c r="I248" s="16"/>
      <c r="J248" s="16"/>
      <c r="K248" s="17"/>
      <c r="L248" s="17"/>
      <c r="M248" s="17"/>
      <c r="N248" s="17"/>
    </row>
    <row r="249" spans="1:14" s="3" customFormat="1" ht="15" customHeight="1">
      <c r="A249" s="14"/>
      <c r="E249" s="53"/>
      <c r="F249" s="55"/>
      <c r="G249" s="58"/>
      <c r="H249" s="16"/>
      <c r="I249" s="16"/>
      <c r="J249" s="16"/>
      <c r="K249" s="17"/>
      <c r="L249" s="17"/>
      <c r="M249" s="17"/>
      <c r="N249" s="17"/>
    </row>
    <row r="250" spans="1:14" ht="15" customHeight="1"/>
    <row r="251" spans="1:14" ht="15" customHeight="1"/>
    <row r="252" spans="1:14" ht="15" customHeight="1"/>
    <row r="253" spans="1:14" ht="15" customHeight="1"/>
    <row r="254" spans="1:14" ht="15" customHeight="1"/>
    <row r="255" spans="1:14" ht="15" customHeight="1"/>
    <row r="256" spans="1:14"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sheetData>
  <autoFilter ref="A4:Z4">
    <sortState ref="A7:Z93">
      <sortCondition ref="E4"/>
    </sortState>
  </autoFilter>
  <mergeCells count="15">
    <mergeCell ref="Q3:S3"/>
    <mergeCell ref="Q2:U2"/>
    <mergeCell ref="T3:U3"/>
    <mergeCell ref="A2:A4"/>
    <mergeCell ref="B2:B4"/>
    <mergeCell ref="P2:P4"/>
    <mergeCell ref="I3:K3"/>
    <mergeCell ref="L3:N3"/>
    <mergeCell ref="H2:N2"/>
    <mergeCell ref="O2:O4"/>
    <mergeCell ref="G2:G4"/>
    <mergeCell ref="C2:C4"/>
    <mergeCell ref="E2:E4"/>
    <mergeCell ref="D2:D4"/>
    <mergeCell ref="F2:F4"/>
  </mergeCells>
  <phoneticPr fontId="3"/>
  <dataValidations count="8">
    <dataValidation imeMode="on" allowBlank="1" showInputMessage="1" showErrorMessage="1" sqref="G5:G13 G26 G17:G24 G28:G29 G64:G66 H63 G68:G76 G32:G62 G78:G86"/>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44:D46 D53:D64 D48:D51 D5:D40 D67 D76:D87">
      <formula1>$V$5:$V$10</formula1>
    </dataValidation>
    <dataValidation allowBlank="1" showInputMessage="1" showErrorMessage="1" sqref="G14:G16 G25 G67 F31:G31"/>
    <dataValidation type="list" allowBlank="1" showInputMessage="1" showErrorMessage="1" sqref="D41">
      <formula1>$AC$197:$AC$197</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42:D43 D47 D52 D65">
      <formula1>$V$5:$V$9</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66 D68:D75">
      <formula1>$V$6:$V$9</formula1>
    </dataValidation>
    <dataValidation type="list" allowBlank="1" showInputMessage="1" showErrorMessage="1" sqref="T78:T87 O78:O87 Q78:R87 Q5:R76 O5:O76 T5:T76">
      <formula1>"○"</formula1>
    </dataValidation>
    <dataValidation type="list" allowBlank="1" showErrorMessage="1" sqref="O77 Q77:R77 T77">
      <formula1>"○"</formula1>
    </dataValidation>
  </dataValidations>
  <printOptions horizontalCentered="1"/>
  <pageMargins left="0.19685039370078741" right="0.19685039370078741" top="0.59055118110236227" bottom="0.19685039370078741" header="0.31496062992125984" footer="0.51181102362204722"/>
  <pageSetup paperSize="8" scale="55" fitToHeight="0" orientation="landscape" r:id="rId1"/>
  <headerFooter alignWithMargins="0">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W671"/>
  <sheetViews>
    <sheetView topLeftCell="B1" workbookViewId="0"/>
  </sheetViews>
  <sheetFormatPr defaultRowHeight="13.5"/>
  <cols>
    <col min="1" max="1" width="4.625" style="4" hidden="1" customWidth="1"/>
    <col min="2" max="2" width="8.375" style="3" customWidth="1"/>
    <col min="3" max="3" width="4.5" style="3" bestFit="1" customWidth="1"/>
    <col min="4" max="4" width="8.375" style="3" customWidth="1"/>
    <col min="5" max="5" width="15.625" style="3" customWidth="1"/>
    <col min="6" max="6" width="25.625" style="55" customWidth="1"/>
    <col min="7" max="7" width="38.625" style="60" customWidth="1"/>
    <col min="8" max="8" width="6.75" style="12" customWidth="1"/>
    <col min="9" max="10" width="13.375" style="12" customWidth="1"/>
    <col min="11" max="11" width="13.375" style="2" customWidth="1"/>
    <col min="12" max="12" width="13" style="2" customWidth="1"/>
    <col min="13" max="13" width="12.25" style="2" customWidth="1"/>
    <col min="14" max="14" width="13" style="2" customWidth="1"/>
    <col min="15" max="15" width="8.5" style="1" customWidth="1"/>
    <col min="16" max="18" width="11.625" style="1" customWidth="1"/>
    <col min="19" max="19" width="18.625" style="1" customWidth="1"/>
    <col min="20" max="20" width="11.625" style="1" customWidth="1"/>
    <col min="21" max="21" width="18.625" style="1" customWidth="1"/>
    <col min="22" max="16384" width="9" style="1"/>
  </cols>
  <sheetData>
    <row r="1" spans="1:23" s="3" customFormat="1" ht="30" customHeight="1">
      <c r="A1" s="14"/>
      <c r="B1" s="37" t="s">
        <v>22</v>
      </c>
      <c r="F1" s="55"/>
      <c r="G1" s="58"/>
      <c r="H1" s="16"/>
      <c r="I1" s="16"/>
      <c r="J1" s="16"/>
      <c r="K1" s="17"/>
      <c r="L1" s="17"/>
      <c r="M1" s="17"/>
      <c r="N1" s="17"/>
    </row>
    <row r="2" spans="1:23" s="3" customFormat="1" ht="16.5" customHeight="1">
      <c r="A2" s="171"/>
      <c r="B2" s="183" t="s">
        <v>10</v>
      </c>
      <c r="C2" s="183" t="s">
        <v>11</v>
      </c>
      <c r="D2" s="181" t="s">
        <v>12</v>
      </c>
      <c r="E2" s="181" t="s">
        <v>13</v>
      </c>
      <c r="F2" s="182" t="s">
        <v>14</v>
      </c>
      <c r="G2" s="186" t="s">
        <v>15</v>
      </c>
      <c r="H2" s="184" t="s">
        <v>48</v>
      </c>
      <c r="I2" s="184"/>
      <c r="J2" s="184"/>
      <c r="K2" s="184"/>
      <c r="L2" s="184"/>
      <c r="M2" s="184"/>
      <c r="N2" s="184"/>
      <c r="O2" s="169" t="s">
        <v>19</v>
      </c>
      <c r="P2" s="169" t="s">
        <v>46</v>
      </c>
      <c r="Q2" s="169" t="s">
        <v>4</v>
      </c>
      <c r="R2" s="169"/>
      <c r="S2" s="169"/>
      <c r="T2" s="169"/>
      <c r="U2" s="169"/>
      <c r="V2" s="24"/>
    </row>
    <row r="3" spans="1:23" s="3" customFormat="1" ht="36.75" customHeight="1">
      <c r="A3" s="172"/>
      <c r="B3" s="183"/>
      <c r="C3" s="183"/>
      <c r="D3" s="181"/>
      <c r="E3" s="181"/>
      <c r="F3" s="182"/>
      <c r="G3" s="186"/>
      <c r="H3" s="72"/>
      <c r="I3" s="185" t="s">
        <v>2</v>
      </c>
      <c r="J3" s="176"/>
      <c r="K3" s="176"/>
      <c r="L3" s="177" t="s">
        <v>1</v>
      </c>
      <c r="M3" s="177"/>
      <c r="N3" s="177"/>
      <c r="O3" s="187"/>
      <c r="P3" s="187"/>
      <c r="Q3" s="169" t="s">
        <v>5</v>
      </c>
      <c r="R3" s="169"/>
      <c r="S3" s="169"/>
      <c r="T3" s="170" t="s">
        <v>6</v>
      </c>
      <c r="U3" s="170"/>
    </row>
    <row r="4" spans="1:23" s="14" customFormat="1" ht="38.25" customHeight="1">
      <c r="A4" s="173"/>
      <c r="B4" s="183"/>
      <c r="C4" s="183"/>
      <c r="D4" s="181"/>
      <c r="E4" s="181"/>
      <c r="F4" s="182"/>
      <c r="G4" s="186"/>
      <c r="H4" s="73" t="s">
        <v>16</v>
      </c>
      <c r="I4" s="74" t="s">
        <v>17</v>
      </c>
      <c r="J4" s="75" t="s">
        <v>49</v>
      </c>
      <c r="K4" s="76" t="s">
        <v>50</v>
      </c>
      <c r="L4" s="77" t="s">
        <v>18</v>
      </c>
      <c r="M4" s="78" t="s">
        <v>51</v>
      </c>
      <c r="N4" s="79" t="s">
        <v>52</v>
      </c>
      <c r="O4" s="188"/>
      <c r="P4" s="188"/>
      <c r="Q4" s="80" t="s">
        <v>47</v>
      </c>
      <c r="R4" s="81" t="s">
        <v>58</v>
      </c>
      <c r="S4" s="81" t="s">
        <v>53</v>
      </c>
      <c r="T4" s="82" t="s">
        <v>56</v>
      </c>
      <c r="U4" s="83" t="s">
        <v>55</v>
      </c>
    </row>
    <row r="5" spans="1:23" s="19" customFormat="1" ht="27" customHeight="1">
      <c r="A5" s="39"/>
      <c r="B5" s="66" t="s">
        <v>98</v>
      </c>
      <c r="C5" s="22">
        <v>1</v>
      </c>
      <c r="D5" s="66">
        <v>4</v>
      </c>
      <c r="E5" s="49">
        <v>1420001008767</v>
      </c>
      <c r="F5" s="93" t="s">
        <v>150</v>
      </c>
      <c r="G5" s="67" t="s">
        <v>150</v>
      </c>
      <c r="H5" s="136">
        <v>15</v>
      </c>
      <c r="I5" s="136">
        <v>9</v>
      </c>
      <c r="J5" s="136">
        <v>355887</v>
      </c>
      <c r="K5" s="137">
        <f t="shared" ref="K5:K10" si="0">IF(AND(I5&gt;0,J5&gt;0),J5/I5,0)</f>
        <v>39543</v>
      </c>
      <c r="L5" s="136">
        <v>449</v>
      </c>
      <c r="M5" s="136">
        <v>355887</v>
      </c>
      <c r="N5" s="137">
        <f t="shared" ref="N5:N10" si="1">IF(AND(L5&gt;0,M5&gt;0),M5/L5,0)</f>
        <v>792.62138084632522</v>
      </c>
      <c r="O5" s="84"/>
      <c r="P5" s="84"/>
      <c r="Q5" s="84"/>
      <c r="R5" s="84"/>
      <c r="S5" s="85"/>
      <c r="T5" s="86"/>
      <c r="U5" s="87"/>
      <c r="V5" s="146">
        <v>1</v>
      </c>
      <c r="W5" s="28" t="s">
        <v>518</v>
      </c>
    </row>
    <row r="6" spans="1:23" s="19" customFormat="1" ht="27" customHeight="1">
      <c r="A6" s="39"/>
      <c r="B6" s="66" t="s">
        <v>59</v>
      </c>
      <c r="C6" s="22">
        <v>2</v>
      </c>
      <c r="D6" s="66">
        <v>2</v>
      </c>
      <c r="E6" s="47">
        <v>1420005004366</v>
      </c>
      <c r="F6" s="93" t="s">
        <v>363</v>
      </c>
      <c r="G6" s="67" t="s">
        <v>362</v>
      </c>
      <c r="H6" s="136">
        <v>5</v>
      </c>
      <c r="I6" s="136">
        <v>60</v>
      </c>
      <c r="J6" s="136">
        <v>796700</v>
      </c>
      <c r="K6" s="137">
        <f t="shared" si="0"/>
        <v>13278.333333333334</v>
      </c>
      <c r="L6" s="136">
        <v>5815</v>
      </c>
      <c r="M6" s="136">
        <v>796700</v>
      </c>
      <c r="N6" s="137">
        <f t="shared" si="1"/>
        <v>137.00773860705073</v>
      </c>
      <c r="O6" s="84"/>
      <c r="P6" s="84"/>
      <c r="Q6" s="84"/>
      <c r="R6" s="84"/>
      <c r="S6" s="85"/>
      <c r="T6" s="86"/>
      <c r="U6" s="87"/>
      <c r="V6" s="28">
        <v>2</v>
      </c>
      <c r="W6" s="29" t="s">
        <v>8</v>
      </c>
    </row>
    <row r="7" spans="1:23" s="19" customFormat="1" ht="27" customHeight="1">
      <c r="A7" s="39"/>
      <c r="B7" s="66" t="s">
        <v>59</v>
      </c>
      <c r="C7" s="22">
        <v>3</v>
      </c>
      <c r="D7" s="66">
        <v>6</v>
      </c>
      <c r="E7" s="47">
        <v>4420005006814</v>
      </c>
      <c r="F7" s="92" t="s">
        <v>353</v>
      </c>
      <c r="G7" s="67" t="s">
        <v>352</v>
      </c>
      <c r="H7" s="136">
        <v>5</v>
      </c>
      <c r="I7" s="136">
        <v>100</v>
      </c>
      <c r="J7" s="136">
        <v>791425</v>
      </c>
      <c r="K7" s="137">
        <f t="shared" si="0"/>
        <v>7914.25</v>
      </c>
      <c r="L7" s="136">
        <v>5840.5</v>
      </c>
      <c r="M7" s="136">
        <v>791425</v>
      </c>
      <c r="N7" s="137">
        <f t="shared" si="1"/>
        <v>135.50637787860629</v>
      </c>
      <c r="O7" s="84"/>
      <c r="P7" s="84"/>
      <c r="Q7" s="84"/>
      <c r="R7" s="84"/>
      <c r="S7" s="85"/>
      <c r="T7" s="86"/>
      <c r="U7" s="87"/>
      <c r="V7" s="28">
        <v>3</v>
      </c>
      <c r="W7" s="29" t="s">
        <v>9</v>
      </c>
    </row>
    <row r="8" spans="1:23" s="19" customFormat="1" ht="27" customHeight="1">
      <c r="A8" s="39"/>
      <c r="B8" s="66" t="s">
        <v>59</v>
      </c>
      <c r="C8" s="22">
        <v>4</v>
      </c>
      <c r="D8" s="66">
        <v>5</v>
      </c>
      <c r="E8" s="47">
        <v>8420005007239</v>
      </c>
      <c r="F8" s="92" t="s">
        <v>335</v>
      </c>
      <c r="G8" s="67" t="s">
        <v>517</v>
      </c>
      <c r="H8" s="136">
        <v>20</v>
      </c>
      <c r="I8" s="136">
        <v>312</v>
      </c>
      <c r="J8" s="136">
        <v>22142824</v>
      </c>
      <c r="K8" s="137">
        <f t="shared" si="0"/>
        <v>70970.58974358975</v>
      </c>
      <c r="L8" s="136">
        <v>23973</v>
      </c>
      <c r="M8" s="136">
        <v>22142824</v>
      </c>
      <c r="N8" s="137">
        <f t="shared" si="1"/>
        <v>923.65678054477951</v>
      </c>
      <c r="O8" s="84"/>
      <c r="P8" s="84"/>
      <c r="Q8" s="84"/>
      <c r="R8" s="84"/>
      <c r="S8" s="85"/>
      <c r="T8" s="86"/>
      <c r="U8" s="87"/>
      <c r="V8" s="28">
        <v>4</v>
      </c>
      <c r="W8" s="29" t="s">
        <v>519</v>
      </c>
    </row>
    <row r="9" spans="1:23" s="3" customFormat="1" ht="27" customHeight="1">
      <c r="A9" s="13"/>
      <c r="B9" s="135"/>
      <c r="C9" s="135"/>
      <c r="D9" s="21"/>
      <c r="E9" s="21"/>
      <c r="F9" s="94"/>
      <c r="G9" s="95"/>
      <c r="H9" s="140"/>
      <c r="I9" s="140"/>
      <c r="J9" s="140"/>
      <c r="K9" s="137">
        <f t="shared" si="0"/>
        <v>0</v>
      </c>
      <c r="L9" s="136"/>
      <c r="M9" s="136"/>
      <c r="N9" s="137">
        <f t="shared" si="1"/>
        <v>0</v>
      </c>
      <c r="O9" s="88"/>
      <c r="P9" s="89"/>
      <c r="Q9" s="88"/>
      <c r="R9" s="88"/>
      <c r="S9" s="90"/>
      <c r="T9" s="23"/>
      <c r="U9" s="91"/>
      <c r="V9" s="28">
        <v>5</v>
      </c>
      <c r="W9" s="29" t="s">
        <v>520</v>
      </c>
    </row>
    <row r="10" spans="1:23" s="3" customFormat="1" ht="15" customHeight="1">
      <c r="A10" s="68"/>
      <c r="B10" s="27" t="s">
        <v>3</v>
      </c>
      <c r="C10" s="24"/>
      <c r="D10" s="20">
        <f>COUNTIF(D5:D9,1)</f>
        <v>0</v>
      </c>
      <c r="E10" s="20"/>
      <c r="F10" s="96"/>
      <c r="G10" s="97">
        <f>COUNTA(G5:G9)</f>
        <v>4</v>
      </c>
      <c r="H10" s="69">
        <f>SUM(H5:H9)</f>
        <v>45</v>
      </c>
      <c r="I10" s="69">
        <f>SUM(I5:I9)</f>
        <v>481</v>
      </c>
      <c r="J10" s="69">
        <f>SUM(J5:J9)</f>
        <v>24086836</v>
      </c>
      <c r="K10" s="71">
        <f t="shared" si="0"/>
        <v>50076.582120582119</v>
      </c>
      <c r="L10" s="69">
        <f>SUM(L5:L9)</f>
        <v>36077.5</v>
      </c>
      <c r="M10" s="69">
        <f>SUM(M5:M9)</f>
        <v>24086836</v>
      </c>
      <c r="N10" s="71">
        <f t="shared" si="1"/>
        <v>667.64149400595943</v>
      </c>
      <c r="O10" s="24"/>
      <c r="P10" s="24"/>
      <c r="Q10" s="25"/>
      <c r="R10" s="25"/>
      <c r="S10" s="26"/>
      <c r="T10" s="27"/>
      <c r="U10" s="24"/>
      <c r="V10" s="28">
        <v>6</v>
      </c>
      <c r="W10" s="30" t="s">
        <v>521</v>
      </c>
    </row>
    <row r="11" spans="1:23" s="3" customFormat="1" ht="15" customHeight="1">
      <c r="A11" s="68"/>
      <c r="B11" s="24"/>
      <c r="C11" s="24"/>
      <c r="D11" s="20">
        <f>COUNTIF(D5:D9,2)</f>
        <v>1</v>
      </c>
      <c r="E11" s="20"/>
      <c r="F11" s="98"/>
      <c r="G11" s="97"/>
      <c r="H11" s="69"/>
      <c r="I11" s="69"/>
      <c r="J11" s="69"/>
      <c r="K11" s="70"/>
      <c r="L11" s="70"/>
      <c r="M11" s="70"/>
      <c r="N11" s="70"/>
      <c r="O11" s="24"/>
      <c r="P11" s="24"/>
      <c r="Q11" s="25"/>
      <c r="R11" s="25"/>
      <c r="S11" s="26"/>
      <c r="T11" s="27"/>
      <c r="U11" s="24"/>
    </row>
    <row r="12" spans="1:23" s="3" customFormat="1" ht="15" customHeight="1">
      <c r="A12" s="68"/>
      <c r="B12" s="24"/>
      <c r="C12" s="24"/>
      <c r="D12" s="20">
        <f>COUNTIF(D5:D9,3)</f>
        <v>0</v>
      </c>
      <c r="E12" s="20"/>
      <c r="F12" s="98"/>
      <c r="G12" s="97"/>
      <c r="H12" s="69">
        <f>COUNTA(H5:H9)</f>
        <v>4</v>
      </c>
      <c r="I12" s="69"/>
      <c r="J12" s="69"/>
      <c r="K12" s="70"/>
      <c r="L12" s="70"/>
      <c r="M12" s="70"/>
      <c r="N12" s="70"/>
      <c r="O12" s="24"/>
      <c r="P12" s="24"/>
      <c r="Q12" s="25"/>
      <c r="R12" s="25"/>
      <c r="S12" s="26"/>
      <c r="T12" s="27"/>
      <c r="U12" s="24"/>
    </row>
    <row r="13" spans="1:23" s="3" customFormat="1" ht="15" customHeight="1">
      <c r="A13" s="68"/>
      <c r="B13" s="24"/>
      <c r="C13" s="24"/>
      <c r="D13" s="20">
        <f>COUNTIF(D5:D9,4)</f>
        <v>1</v>
      </c>
      <c r="E13" s="20"/>
      <c r="F13" s="98"/>
      <c r="G13" s="97"/>
      <c r="H13" s="69"/>
      <c r="I13" s="69"/>
      <c r="J13" s="69"/>
      <c r="K13" s="70"/>
      <c r="L13" s="70"/>
      <c r="M13" s="70"/>
      <c r="N13" s="70"/>
      <c r="O13" s="24"/>
      <c r="P13" s="24"/>
      <c r="Q13" s="25"/>
      <c r="R13" s="25"/>
      <c r="S13" s="26"/>
      <c r="T13" s="27"/>
      <c r="U13" s="24"/>
    </row>
    <row r="14" spans="1:23" s="3" customFormat="1" ht="15" customHeight="1">
      <c r="A14" s="68"/>
      <c r="B14" s="24"/>
      <c r="C14" s="24"/>
      <c r="D14" s="20">
        <f>COUNTIF(D5:D9,5)</f>
        <v>1</v>
      </c>
      <c r="E14" s="20"/>
      <c r="F14" s="98"/>
      <c r="G14" s="97"/>
      <c r="H14" s="69"/>
      <c r="I14" s="69"/>
      <c r="J14" s="69"/>
      <c r="K14" s="70"/>
      <c r="L14" s="70"/>
      <c r="M14" s="70"/>
      <c r="N14" s="70"/>
      <c r="O14" s="24"/>
      <c r="P14" s="24"/>
      <c r="Q14" s="25"/>
      <c r="R14" s="25"/>
      <c r="S14" s="26"/>
      <c r="T14" s="27"/>
      <c r="U14" s="24"/>
    </row>
    <row r="15" spans="1:23" s="3" customFormat="1" ht="15" customHeight="1">
      <c r="A15" s="68"/>
      <c r="B15" s="24"/>
      <c r="C15" s="24"/>
      <c r="D15" s="20">
        <f>COUNTIF(D5:D9,6)</f>
        <v>1</v>
      </c>
      <c r="E15" s="20"/>
      <c r="F15" s="98"/>
      <c r="G15" s="97"/>
      <c r="H15" s="69"/>
      <c r="I15" s="69"/>
      <c r="J15" s="69"/>
      <c r="K15" s="70"/>
      <c r="L15" s="70"/>
      <c r="M15" s="70"/>
      <c r="N15" s="70"/>
      <c r="O15" s="24"/>
      <c r="P15" s="24"/>
      <c r="Q15" s="25"/>
      <c r="R15" s="25"/>
      <c r="S15" s="26"/>
      <c r="T15" s="27"/>
      <c r="U15" s="24"/>
    </row>
    <row r="16" spans="1:23" s="3" customFormat="1" ht="15" customHeight="1">
      <c r="A16" s="14"/>
      <c r="D16" s="20"/>
      <c r="E16" s="20"/>
      <c r="F16" s="55"/>
      <c r="G16" s="58"/>
      <c r="H16" s="16"/>
      <c r="I16" s="16"/>
      <c r="J16" s="16"/>
      <c r="K16" s="17"/>
      <c r="L16" s="17"/>
      <c r="M16" s="17"/>
      <c r="N16" s="17"/>
      <c r="Q16" s="25"/>
      <c r="R16" s="25"/>
      <c r="S16" s="26"/>
      <c r="T16" s="27"/>
      <c r="U16" s="24"/>
    </row>
    <row r="17" spans="1:21" s="3" customFormat="1" ht="15" customHeight="1">
      <c r="A17" s="14"/>
      <c r="D17" s="20"/>
      <c r="E17" s="20"/>
      <c r="F17" s="55"/>
      <c r="G17" s="58"/>
      <c r="H17" s="16"/>
      <c r="I17" s="16"/>
      <c r="J17" s="16"/>
      <c r="K17" s="17"/>
      <c r="L17" s="17"/>
      <c r="M17" s="17"/>
      <c r="N17" s="17"/>
      <c r="Q17" s="24"/>
      <c r="R17" s="24"/>
      <c r="S17" s="24"/>
      <c r="T17" s="24"/>
      <c r="U17" s="24"/>
    </row>
    <row r="18" spans="1:21" s="3" customFormat="1" ht="15" customHeight="1">
      <c r="A18" s="14"/>
      <c r="D18" s="20"/>
      <c r="E18" s="20"/>
      <c r="F18" s="55"/>
      <c r="G18" s="58"/>
      <c r="H18" s="16"/>
      <c r="I18" s="16"/>
      <c r="J18" s="16"/>
      <c r="K18" s="17"/>
      <c r="L18" s="17"/>
      <c r="M18" s="17"/>
      <c r="N18" s="17"/>
      <c r="Q18" s="24"/>
      <c r="R18" s="24"/>
      <c r="S18" s="24"/>
      <c r="T18" s="24"/>
      <c r="U18" s="24"/>
    </row>
    <row r="19" spans="1:21" s="3" customFormat="1" ht="15" customHeight="1">
      <c r="A19" s="14"/>
      <c r="D19" s="20"/>
      <c r="E19" s="20"/>
      <c r="F19" s="55"/>
      <c r="G19" s="58"/>
      <c r="H19" s="16"/>
      <c r="I19" s="16"/>
      <c r="J19" s="16"/>
      <c r="K19" s="17"/>
      <c r="L19" s="17"/>
      <c r="M19" s="17"/>
      <c r="N19" s="17"/>
    </row>
    <row r="20" spans="1:21" s="3" customFormat="1" ht="15" customHeight="1">
      <c r="A20" s="14"/>
      <c r="F20" s="55"/>
      <c r="G20" s="58"/>
      <c r="H20" s="16"/>
      <c r="I20" s="16"/>
      <c r="J20" s="16"/>
      <c r="K20" s="17"/>
      <c r="L20" s="17"/>
      <c r="M20" s="17"/>
      <c r="N20" s="17"/>
    </row>
    <row r="21" spans="1:21" s="3" customFormat="1" ht="15" customHeight="1">
      <c r="A21" s="14"/>
      <c r="F21" s="55"/>
      <c r="G21" s="58"/>
      <c r="H21" s="16"/>
      <c r="I21" s="16"/>
      <c r="J21" s="16"/>
      <c r="K21" s="17"/>
      <c r="L21" s="17"/>
      <c r="M21" s="17"/>
      <c r="N21" s="17"/>
    </row>
    <row r="22" spans="1:21" s="3" customFormat="1" ht="15" customHeight="1">
      <c r="A22" s="14"/>
      <c r="F22" s="55"/>
      <c r="G22" s="58"/>
      <c r="H22" s="16"/>
      <c r="I22" s="16"/>
      <c r="J22" s="16"/>
      <c r="K22" s="17"/>
      <c r="L22" s="17"/>
      <c r="M22" s="17"/>
      <c r="N22" s="17"/>
    </row>
    <row r="23" spans="1:21" s="3" customFormat="1" ht="15" customHeight="1">
      <c r="A23" s="14"/>
      <c r="F23" s="55"/>
      <c r="G23" s="58"/>
      <c r="H23" s="16"/>
      <c r="I23" s="16"/>
      <c r="J23" s="16"/>
      <c r="K23" s="17"/>
      <c r="L23" s="17"/>
      <c r="M23" s="17"/>
      <c r="N23" s="17"/>
    </row>
    <row r="24" spans="1:21" s="3" customFormat="1" ht="15" customHeight="1">
      <c r="A24" s="14"/>
      <c r="F24" s="55"/>
      <c r="G24" s="58"/>
      <c r="H24" s="16"/>
      <c r="I24" s="16"/>
      <c r="J24" s="16"/>
      <c r="K24" s="17"/>
      <c r="L24" s="17"/>
      <c r="M24" s="17"/>
      <c r="N24" s="17"/>
    </row>
    <row r="25" spans="1:21" s="3" customFormat="1" ht="15" customHeight="1">
      <c r="A25" s="14"/>
      <c r="F25" s="55"/>
      <c r="G25" s="58"/>
      <c r="H25" s="16"/>
      <c r="I25" s="16"/>
      <c r="J25" s="16"/>
      <c r="K25" s="17"/>
      <c r="L25" s="17"/>
      <c r="M25" s="17"/>
      <c r="N25" s="17"/>
    </row>
    <row r="26" spans="1:21" s="3" customFormat="1" ht="15" customHeight="1">
      <c r="A26" s="14"/>
      <c r="F26" s="55"/>
      <c r="G26" s="58"/>
      <c r="H26" s="16"/>
      <c r="I26" s="16"/>
      <c r="J26" s="16"/>
      <c r="K26" s="17"/>
      <c r="L26" s="17"/>
      <c r="M26" s="17"/>
      <c r="N26" s="17"/>
    </row>
    <row r="27" spans="1:21" s="3" customFormat="1" ht="15" customHeight="1">
      <c r="A27" s="14"/>
      <c r="F27" s="55"/>
      <c r="G27" s="58"/>
      <c r="H27" s="16"/>
      <c r="I27" s="16"/>
      <c r="J27" s="16"/>
      <c r="K27" s="17"/>
      <c r="L27" s="17"/>
      <c r="M27" s="17"/>
      <c r="N27" s="17"/>
    </row>
    <row r="28" spans="1:21" s="3" customFormat="1" ht="15" customHeight="1">
      <c r="A28" s="14"/>
      <c r="F28" s="55"/>
      <c r="G28" s="58"/>
      <c r="H28" s="16"/>
      <c r="I28" s="16"/>
      <c r="J28" s="16"/>
      <c r="K28" s="17"/>
      <c r="L28" s="17"/>
      <c r="M28" s="17"/>
      <c r="N28" s="17"/>
    </row>
    <row r="29" spans="1:21" s="3" customFormat="1" ht="15" customHeight="1">
      <c r="A29" s="14"/>
      <c r="F29" s="55"/>
      <c r="G29" s="58"/>
      <c r="H29" s="16"/>
      <c r="I29" s="16"/>
      <c r="J29" s="16"/>
      <c r="K29" s="17"/>
      <c r="L29" s="17"/>
      <c r="M29" s="17"/>
      <c r="N29" s="17"/>
    </row>
    <row r="30" spans="1:21" s="3" customFormat="1" ht="15" customHeight="1">
      <c r="A30" s="14"/>
      <c r="F30" s="55"/>
      <c r="G30" s="58"/>
      <c r="H30" s="16"/>
      <c r="I30" s="16"/>
      <c r="J30" s="16"/>
      <c r="K30" s="17"/>
      <c r="L30" s="17"/>
      <c r="M30" s="17"/>
      <c r="N30" s="17"/>
    </row>
    <row r="31" spans="1:21" s="3" customFormat="1" ht="15" customHeight="1">
      <c r="A31" s="14"/>
      <c r="F31" s="55"/>
      <c r="G31" s="58"/>
      <c r="H31" s="16"/>
      <c r="I31" s="16"/>
      <c r="J31" s="16"/>
      <c r="K31" s="17"/>
      <c r="L31" s="17"/>
      <c r="M31" s="17"/>
      <c r="N31" s="17"/>
    </row>
    <row r="32" spans="1:21" s="3" customFormat="1" ht="15" customHeight="1">
      <c r="A32" s="14"/>
      <c r="F32" s="55"/>
      <c r="G32" s="58"/>
      <c r="H32" s="16"/>
      <c r="I32" s="16"/>
      <c r="J32" s="16"/>
      <c r="K32" s="17"/>
      <c r="L32" s="17"/>
      <c r="M32" s="17"/>
      <c r="N32" s="17"/>
    </row>
    <row r="33" spans="1:14" s="3" customFormat="1" ht="15" customHeight="1">
      <c r="A33" s="14"/>
      <c r="F33" s="55"/>
      <c r="G33" s="58"/>
      <c r="H33" s="16"/>
      <c r="I33" s="16"/>
      <c r="J33" s="16"/>
      <c r="K33" s="17"/>
      <c r="L33" s="17"/>
      <c r="M33" s="17"/>
      <c r="N33" s="17"/>
    </row>
    <row r="34" spans="1:14" s="3" customFormat="1" ht="15" customHeight="1">
      <c r="A34" s="14"/>
      <c r="F34" s="55"/>
      <c r="G34" s="58"/>
      <c r="H34" s="16"/>
      <c r="I34" s="16"/>
      <c r="J34" s="16"/>
      <c r="K34" s="17"/>
      <c r="L34" s="17"/>
      <c r="M34" s="17"/>
      <c r="N34" s="17"/>
    </row>
    <row r="35" spans="1:14" s="3" customFormat="1" ht="15" customHeight="1">
      <c r="A35" s="14"/>
      <c r="F35" s="55"/>
      <c r="G35" s="58"/>
      <c r="H35" s="16"/>
      <c r="I35" s="16"/>
      <c r="J35" s="16"/>
      <c r="K35" s="17"/>
      <c r="L35" s="17"/>
      <c r="M35" s="17"/>
      <c r="N35" s="17"/>
    </row>
    <row r="36" spans="1:14" s="3" customFormat="1" ht="15" customHeight="1">
      <c r="A36" s="14"/>
      <c r="F36" s="55"/>
      <c r="G36" s="58"/>
      <c r="H36" s="16"/>
      <c r="I36" s="16"/>
      <c r="J36" s="16"/>
      <c r="K36" s="17"/>
      <c r="L36" s="17"/>
      <c r="M36" s="17"/>
      <c r="N36" s="17"/>
    </row>
    <row r="37" spans="1:14" s="3" customFormat="1" ht="15" customHeight="1">
      <c r="A37" s="14"/>
      <c r="F37" s="55"/>
      <c r="G37" s="58"/>
      <c r="H37" s="16"/>
      <c r="I37" s="16"/>
      <c r="J37" s="16"/>
      <c r="K37" s="17"/>
      <c r="L37" s="17"/>
      <c r="M37" s="17"/>
      <c r="N37" s="17"/>
    </row>
    <row r="38" spans="1:14" s="3" customFormat="1" ht="15" customHeight="1">
      <c r="A38" s="14"/>
      <c r="F38" s="55"/>
      <c r="G38" s="58"/>
      <c r="H38" s="16"/>
      <c r="I38" s="16"/>
      <c r="J38" s="16"/>
      <c r="K38" s="17"/>
      <c r="L38" s="17"/>
      <c r="M38" s="17"/>
      <c r="N38" s="17"/>
    </row>
    <row r="39" spans="1:14" s="3" customFormat="1" ht="15" customHeight="1">
      <c r="A39" s="14"/>
      <c r="F39" s="55"/>
      <c r="G39" s="58"/>
      <c r="H39" s="16"/>
      <c r="I39" s="16"/>
      <c r="J39" s="16"/>
      <c r="K39" s="17"/>
      <c r="L39" s="17"/>
      <c r="M39" s="17"/>
      <c r="N39" s="17"/>
    </row>
    <row r="40" spans="1:14" s="3" customFormat="1" ht="15" customHeight="1">
      <c r="A40" s="14"/>
      <c r="F40" s="55"/>
      <c r="G40" s="58"/>
      <c r="H40" s="16"/>
      <c r="I40" s="16"/>
      <c r="J40" s="16"/>
      <c r="K40" s="17"/>
      <c r="L40" s="17"/>
      <c r="M40" s="17"/>
      <c r="N40" s="17"/>
    </row>
    <row r="41" spans="1:14" s="3" customFormat="1" ht="15" customHeight="1">
      <c r="A41" s="14"/>
      <c r="F41" s="55"/>
      <c r="G41" s="58"/>
      <c r="H41" s="16"/>
      <c r="I41" s="16"/>
      <c r="J41" s="16"/>
      <c r="K41" s="17"/>
      <c r="L41" s="17"/>
      <c r="M41" s="17"/>
      <c r="N41" s="17"/>
    </row>
    <row r="42" spans="1:14" s="3" customFormat="1" ht="15" customHeight="1">
      <c r="A42" s="14"/>
      <c r="F42" s="55"/>
      <c r="G42" s="58"/>
      <c r="H42" s="16"/>
      <c r="I42" s="16"/>
      <c r="J42" s="16"/>
      <c r="K42" s="17"/>
      <c r="L42" s="17"/>
      <c r="M42" s="17"/>
      <c r="N42" s="17"/>
    </row>
    <row r="43" spans="1:14" s="3" customFormat="1" ht="15" customHeight="1">
      <c r="A43" s="14"/>
      <c r="F43" s="55"/>
      <c r="G43" s="58"/>
      <c r="H43" s="16"/>
      <c r="I43" s="16"/>
      <c r="J43" s="16"/>
      <c r="K43" s="17"/>
      <c r="L43" s="17"/>
      <c r="M43" s="17"/>
      <c r="N43" s="17"/>
    </row>
    <row r="44" spans="1:14" s="3" customFormat="1" ht="15" customHeight="1">
      <c r="A44" s="14"/>
      <c r="F44" s="55"/>
      <c r="G44" s="58"/>
      <c r="H44" s="16"/>
      <c r="I44" s="16"/>
      <c r="J44" s="16"/>
      <c r="K44" s="17"/>
      <c r="L44" s="17"/>
      <c r="M44" s="17"/>
      <c r="N44" s="17"/>
    </row>
    <row r="45" spans="1:14" s="3" customFormat="1" ht="15" customHeight="1">
      <c r="A45" s="14"/>
      <c r="F45" s="55"/>
      <c r="G45" s="58"/>
      <c r="H45" s="16"/>
      <c r="I45" s="16"/>
      <c r="J45" s="16"/>
      <c r="K45" s="17"/>
      <c r="L45" s="17"/>
      <c r="M45" s="17"/>
      <c r="N45" s="17"/>
    </row>
    <row r="46" spans="1:14" s="3" customFormat="1" ht="15" customHeight="1">
      <c r="A46" s="14"/>
      <c r="F46" s="55"/>
      <c r="G46" s="58"/>
      <c r="H46" s="16"/>
      <c r="I46" s="16"/>
      <c r="J46" s="16"/>
      <c r="K46" s="17"/>
      <c r="L46" s="17"/>
      <c r="M46" s="17"/>
      <c r="N46" s="17"/>
    </row>
    <row r="47" spans="1:14" s="3" customFormat="1" ht="15" customHeight="1">
      <c r="A47" s="14"/>
      <c r="F47" s="55"/>
      <c r="G47" s="58"/>
      <c r="H47" s="16"/>
      <c r="I47" s="16"/>
      <c r="J47" s="16"/>
      <c r="K47" s="17"/>
      <c r="L47" s="17"/>
      <c r="M47" s="17"/>
      <c r="N47" s="17"/>
    </row>
    <row r="48" spans="1:14" s="3" customFormat="1" ht="15" customHeight="1">
      <c r="A48" s="14"/>
      <c r="F48" s="55"/>
      <c r="G48" s="58"/>
      <c r="H48" s="16"/>
      <c r="I48" s="16"/>
      <c r="J48" s="16"/>
      <c r="K48" s="17"/>
      <c r="L48" s="17"/>
      <c r="M48" s="17"/>
      <c r="N48" s="17"/>
    </row>
    <row r="49" spans="1:14" s="3" customFormat="1" ht="15" customHeight="1">
      <c r="A49" s="14"/>
      <c r="F49" s="55"/>
      <c r="G49" s="58"/>
      <c r="H49" s="16"/>
      <c r="I49" s="16"/>
      <c r="J49" s="16"/>
      <c r="K49" s="17"/>
      <c r="L49" s="17"/>
      <c r="M49" s="17"/>
      <c r="N49" s="17"/>
    </row>
    <row r="50" spans="1:14" s="3" customFormat="1" ht="15" customHeight="1">
      <c r="A50" s="14"/>
      <c r="F50" s="55"/>
      <c r="G50" s="58"/>
      <c r="H50" s="16"/>
      <c r="I50" s="16"/>
      <c r="J50" s="16"/>
      <c r="K50" s="17"/>
      <c r="L50" s="17"/>
      <c r="M50" s="17"/>
      <c r="N50" s="17"/>
    </row>
    <row r="51" spans="1:14" s="3" customFormat="1" ht="15" customHeight="1">
      <c r="A51" s="14"/>
      <c r="F51" s="55"/>
      <c r="G51" s="58"/>
      <c r="H51" s="16"/>
      <c r="I51" s="16"/>
      <c r="J51" s="16"/>
      <c r="K51" s="17"/>
      <c r="L51" s="17"/>
      <c r="M51" s="17"/>
      <c r="N51" s="17"/>
    </row>
    <row r="52" spans="1:14" s="3" customFormat="1" ht="15" customHeight="1">
      <c r="A52" s="14"/>
      <c r="F52" s="55"/>
      <c r="G52" s="58"/>
      <c r="H52" s="16"/>
      <c r="I52" s="16"/>
      <c r="J52" s="16"/>
      <c r="K52" s="17"/>
      <c r="L52" s="17"/>
      <c r="M52" s="17"/>
      <c r="N52" s="17"/>
    </row>
    <row r="53" spans="1:14" s="3" customFormat="1" ht="15" customHeight="1">
      <c r="A53" s="14"/>
      <c r="F53" s="55"/>
      <c r="G53" s="58"/>
      <c r="H53" s="16"/>
      <c r="I53" s="16"/>
      <c r="J53" s="16"/>
      <c r="K53" s="17"/>
      <c r="L53" s="17"/>
      <c r="M53" s="17"/>
      <c r="N53" s="17"/>
    </row>
    <row r="54" spans="1:14" s="3" customFormat="1" ht="15" customHeight="1">
      <c r="A54" s="14"/>
      <c r="F54" s="55"/>
      <c r="G54" s="58"/>
      <c r="H54" s="16"/>
      <c r="I54" s="16"/>
      <c r="J54" s="16"/>
      <c r="K54" s="17"/>
      <c r="L54" s="17"/>
      <c r="M54" s="17"/>
      <c r="N54" s="17"/>
    </row>
    <row r="55" spans="1:14" s="3" customFormat="1" ht="15" customHeight="1">
      <c r="A55" s="14"/>
      <c r="F55" s="55"/>
      <c r="G55" s="58"/>
      <c r="H55" s="16"/>
      <c r="I55" s="16"/>
      <c r="J55" s="16"/>
      <c r="K55" s="17"/>
      <c r="L55" s="17"/>
      <c r="M55" s="17"/>
      <c r="N55" s="17"/>
    </row>
    <row r="56" spans="1:14" s="3" customFormat="1" ht="15" customHeight="1">
      <c r="A56" s="14"/>
      <c r="F56" s="55"/>
      <c r="G56" s="58"/>
      <c r="H56" s="16"/>
      <c r="I56" s="16"/>
      <c r="J56" s="16"/>
      <c r="K56" s="17"/>
      <c r="L56" s="17"/>
      <c r="M56" s="17"/>
      <c r="N56" s="17"/>
    </row>
    <row r="57" spans="1:14" s="3" customFormat="1" ht="15" customHeight="1">
      <c r="A57" s="14"/>
      <c r="F57" s="55"/>
      <c r="G57" s="58"/>
      <c r="H57" s="16"/>
      <c r="I57" s="16"/>
      <c r="J57" s="16"/>
      <c r="K57" s="17"/>
      <c r="L57" s="17"/>
      <c r="M57" s="17"/>
      <c r="N57" s="17"/>
    </row>
    <row r="58" spans="1:14" s="3" customFormat="1" ht="15" customHeight="1">
      <c r="A58" s="14"/>
      <c r="F58" s="55"/>
      <c r="G58" s="58"/>
      <c r="H58" s="16"/>
      <c r="I58" s="16"/>
      <c r="J58" s="16"/>
      <c r="K58" s="17"/>
      <c r="L58" s="17"/>
      <c r="M58" s="17"/>
      <c r="N58" s="17"/>
    </row>
    <row r="59" spans="1:14" s="3" customFormat="1" ht="15" customHeight="1">
      <c r="A59" s="14"/>
      <c r="F59" s="55"/>
      <c r="G59" s="58"/>
      <c r="H59" s="16"/>
      <c r="I59" s="16"/>
      <c r="J59" s="16"/>
      <c r="K59" s="17"/>
      <c r="L59" s="17"/>
      <c r="M59" s="17"/>
      <c r="N59" s="17"/>
    </row>
    <row r="60" spans="1:14" s="3" customFormat="1" ht="15" customHeight="1">
      <c r="A60" s="14"/>
      <c r="F60" s="55"/>
      <c r="G60" s="58"/>
      <c r="H60" s="16"/>
      <c r="I60" s="16"/>
      <c r="J60" s="16"/>
      <c r="K60" s="17"/>
      <c r="L60" s="17"/>
      <c r="M60" s="17"/>
      <c r="N60" s="17"/>
    </row>
    <row r="61" spans="1:14" s="3" customFormat="1" ht="15" customHeight="1">
      <c r="A61" s="14"/>
      <c r="F61" s="55"/>
      <c r="G61" s="58"/>
      <c r="H61" s="16"/>
      <c r="I61" s="16"/>
      <c r="J61" s="16"/>
      <c r="K61" s="17"/>
      <c r="L61" s="17"/>
      <c r="M61" s="17"/>
      <c r="N61" s="17"/>
    </row>
    <row r="62" spans="1:14" s="3" customFormat="1" ht="15" customHeight="1">
      <c r="A62" s="14"/>
      <c r="F62" s="55"/>
      <c r="G62" s="58"/>
      <c r="H62" s="16"/>
      <c r="I62" s="16"/>
      <c r="J62" s="16"/>
      <c r="K62" s="17"/>
      <c r="L62" s="17"/>
      <c r="M62" s="17"/>
      <c r="N62" s="17"/>
    </row>
    <row r="63" spans="1:14" s="3" customFormat="1" ht="15" customHeight="1">
      <c r="A63" s="14"/>
      <c r="F63" s="55"/>
      <c r="G63" s="58"/>
      <c r="H63" s="16"/>
      <c r="I63" s="16"/>
      <c r="J63" s="16"/>
      <c r="K63" s="17"/>
      <c r="L63" s="17"/>
      <c r="M63" s="17"/>
      <c r="N63" s="17"/>
    </row>
    <row r="64" spans="1:14" s="3" customFormat="1" ht="15" customHeight="1">
      <c r="A64" s="14"/>
      <c r="F64" s="55"/>
      <c r="G64" s="58"/>
      <c r="H64" s="16"/>
      <c r="I64" s="16"/>
      <c r="J64" s="16"/>
      <c r="K64" s="17"/>
      <c r="L64" s="17"/>
      <c r="M64" s="17"/>
      <c r="N64" s="17"/>
    </row>
    <row r="65" spans="1:14" s="3" customFormat="1" ht="15" customHeight="1">
      <c r="A65" s="14"/>
      <c r="F65" s="55"/>
      <c r="G65" s="58"/>
      <c r="H65" s="16"/>
      <c r="I65" s="16"/>
      <c r="J65" s="16"/>
      <c r="K65" s="17"/>
      <c r="L65" s="17"/>
      <c r="M65" s="17"/>
      <c r="N65" s="17"/>
    </row>
    <row r="66" spans="1:14" s="3" customFormat="1" ht="15" customHeight="1">
      <c r="A66" s="14"/>
      <c r="F66" s="55"/>
      <c r="G66" s="58"/>
      <c r="H66" s="16"/>
      <c r="I66" s="16"/>
      <c r="J66" s="16"/>
      <c r="K66" s="17"/>
      <c r="L66" s="17"/>
      <c r="M66" s="17"/>
      <c r="N66" s="17"/>
    </row>
    <row r="67" spans="1:14" s="3" customFormat="1" ht="15" customHeight="1">
      <c r="A67" s="14"/>
      <c r="F67" s="55"/>
      <c r="G67" s="58"/>
      <c r="H67" s="16"/>
      <c r="I67" s="16"/>
      <c r="J67" s="16"/>
      <c r="K67" s="17"/>
      <c r="L67" s="17"/>
      <c r="M67" s="17"/>
      <c r="N67" s="17"/>
    </row>
    <row r="68" spans="1:14" s="3" customFormat="1" ht="15" customHeight="1">
      <c r="A68" s="14"/>
      <c r="F68" s="55"/>
      <c r="G68" s="58"/>
      <c r="H68" s="16"/>
      <c r="I68" s="16"/>
      <c r="J68" s="16"/>
      <c r="K68" s="17"/>
      <c r="L68" s="17"/>
      <c r="M68" s="17"/>
      <c r="N68" s="17"/>
    </row>
    <row r="69" spans="1:14" s="3" customFormat="1" ht="15" customHeight="1">
      <c r="A69" s="14"/>
      <c r="F69" s="55"/>
      <c r="G69" s="58"/>
      <c r="H69" s="16"/>
      <c r="I69" s="16"/>
      <c r="J69" s="16"/>
      <c r="K69" s="17"/>
      <c r="L69" s="17"/>
      <c r="M69" s="17"/>
      <c r="N69" s="17"/>
    </row>
    <row r="70" spans="1:14" s="3" customFormat="1" ht="15" customHeight="1">
      <c r="A70" s="14"/>
      <c r="F70" s="55"/>
      <c r="G70" s="58"/>
      <c r="H70" s="16"/>
      <c r="I70" s="16"/>
      <c r="J70" s="16"/>
      <c r="K70" s="17"/>
      <c r="L70" s="17"/>
      <c r="M70" s="17"/>
      <c r="N70" s="17"/>
    </row>
    <row r="71" spans="1:14" s="3" customFormat="1" ht="15" customHeight="1">
      <c r="A71" s="14"/>
      <c r="F71" s="55"/>
      <c r="G71" s="58"/>
      <c r="H71" s="16"/>
      <c r="I71" s="16"/>
      <c r="J71" s="16"/>
      <c r="K71" s="17"/>
      <c r="L71" s="17"/>
      <c r="M71" s="17"/>
      <c r="N71" s="17"/>
    </row>
    <row r="72" spans="1:14" s="3" customFormat="1" ht="15" customHeight="1">
      <c r="A72" s="14"/>
      <c r="F72" s="55"/>
      <c r="G72" s="58"/>
      <c r="H72" s="16"/>
      <c r="I72" s="16"/>
      <c r="J72" s="16"/>
      <c r="K72" s="17"/>
      <c r="L72" s="17"/>
      <c r="M72" s="17"/>
      <c r="N72" s="17"/>
    </row>
    <row r="73" spans="1:14" s="3" customFormat="1" ht="15" customHeight="1">
      <c r="A73" s="14"/>
      <c r="F73" s="55"/>
      <c r="G73" s="58"/>
      <c r="H73" s="16"/>
      <c r="I73" s="16"/>
      <c r="J73" s="16"/>
      <c r="K73" s="17"/>
      <c r="L73" s="17"/>
      <c r="M73" s="17"/>
      <c r="N73" s="17"/>
    </row>
    <row r="74" spans="1:14" s="3" customFormat="1" ht="15" customHeight="1">
      <c r="A74" s="14"/>
      <c r="F74" s="55"/>
      <c r="G74" s="58"/>
      <c r="H74" s="16"/>
      <c r="I74" s="16"/>
      <c r="J74" s="16"/>
      <c r="K74" s="17"/>
      <c r="L74" s="17"/>
      <c r="M74" s="17"/>
      <c r="N74" s="17"/>
    </row>
    <row r="75" spans="1:14" s="3" customFormat="1" ht="15" customHeight="1">
      <c r="A75" s="14"/>
      <c r="F75" s="55"/>
      <c r="G75" s="58"/>
      <c r="H75" s="16"/>
      <c r="I75" s="16"/>
      <c r="J75" s="16"/>
      <c r="K75" s="17"/>
      <c r="L75" s="17"/>
      <c r="M75" s="17"/>
      <c r="N75" s="17"/>
    </row>
    <row r="76" spans="1:14" s="3" customFormat="1" ht="15" customHeight="1">
      <c r="A76" s="14"/>
      <c r="F76" s="55"/>
      <c r="G76" s="58"/>
      <c r="H76" s="16"/>
      <c r="I76" s="16"/>
      <c r="J76" s="16"/>
      <c r="K76" s="17"/>
      <c r="L76" s="17"/>
      <c r="M76" s="17"/>
      <c r="N76" s="17"/>
    </row>
    <row r="77" spans="1:14" s="3" customFormat="1" ht="15" customHeight="1">
      <c r="A77" s="14"/>
      <c r="F77" s="55"/>
      <c r="G77" s="58"/>
      <c r="H77" s="16"/>
      <c r="I77" s="16"/>
      <c r="J77" s="16"/>
      <c r="K77" s="17"/>
      <c r="L77" s="17"/>
      <c r="M77" s="17"/>
      <c r="N77" s="17"/>
    </row>
    <row r="78" spans="1:14" s="3" customFormat="1" ht="15" customHeight="1">
      <c r="A78" s="14"/>
      <c r="F78" s="55"/>
      <c r="G78" s="58"/>
      <c r="H78" s="16"/>
      <c r="I78" s="16"/>
      <c r="J78" s="16"/>
      <c r="K78" s="17"/>
      <c r="L78" s="17"/>
      <c r="M78" s="17"/>
      <c r="N78" s="17"/>
    </row>
    <row r="79" spans="1:14" s="3" customFormat="1" ht="15" customHeight="1">
      <c r="A79" s="14"/>
      <c r="F79" s="55"/>
      <c r="G79" s="58"/>
      <c r="H79" s="16"/>
      <c r="I79" s="16"/>
      <c r="J79" s="16"/>
      <c r="K79" s="17"/>
      <c r="L79" s="17"/>
      <c r="M79" s="17"/>
      <c r="N79" s="17"/>
    </row>
    <row r="80" spans="1:14" s="3" customFormat="1" ht="15" customHeight="1">
      <c r="A80" s="14"/>
      <c r="F80" s="55"/>
      <c r="G80" s="58"/>
      <c r="H80" s="16"/>
      <c r="I80" s="16"/>
      <c r="J80" s="16"/>
      <c r="K80" s="17"/>
      <c r="L80" s="17"/>
      <c r="M80" s="17"/>
      <c r="N80" s="17"/>
    </row>
    <row r="81" spans="1:14" s="3" customFormat="1" ht="15" customHeight="1">
      <c r="A81" s="14"/>
      <c r="F81" s="55"/>
      <c r="G81" s="58"/>
      <c r="H81" s="16"/>
      <c r="I81" s="16"/>
      <c r="J81" s="16"/>
      <c r="K81" s="17"/>
      <c r="L81" s="17"/>
      <c r="M81" s="17"/>
      <c r="N81" s="17"/>
    </row>
    <row r="82" spans="1:14" s="3" customFormat="1" ht="15" customHeight="1">
      <c r="A82" s="14"/>
      <c r="F82" s="55"/>
      <c r="G82" s="58"/>
      <c r="H82" s="16"/>
      <c r="I82" s="16"/>
      <c r="J82" s="16"/>
      <c r="K82" s="17"/>
      <c r="L82" s="17"/>
      <c r="M82" s="17"/>
      <c r="N82" s="17"/>
    </row>
    <row r="83" spans="1:14" s="3" customFormat="1" ht="15" customHeight="1">
      <c r="A83" s="14"/>
      <c r="F83" s="55"/>
      <c r="G83" s="58"/>
      <c r="H83" s="16"/>
      <c r="I83" s="16"/>
      <c r="J83" s="16"/>
      <c r="K83" s="17"/>
      <c r="L83" s="17"/>
      <c r="M83" s="17"/>
      <c r="N83" s="17"/>
    </row>
    <row r="84" spans="1:14" s="3" customFormat="1" ht="15" customHeight="1">
      <c r="A84" s="14"/>
      <c r="F84" s="55"/>
      <c r="G84" s="58"/>
      <c r="H84" s="16"/>
      <c r="I84" s="16"/>
      <c r="J84" s="16"/>
      <c r="K84" s="17"/>
      <c r="L84" s="17"/>
      <c r="M84" s="17"/>
      <c r="N84" s="17"/>
    </row>
    <row r="85" spans="1:14" s="3" customFormat="1" ht="15" customHeight="1">
      <c r="A85" s="14"/>
      <c r="F85" s="55"/>
      <c r="G85" s="58"/>
      <c r="H85" s="16"/>
      <c r="I85" s="16"/>
      <c r="J85" s="16"/>
      <c r="K85" s="17"/>
      <c r="L85" s="17"/>
      <c r="M85" s="17"/>
      <c r="N85" s="17"/>
    </row>
    <row r="86" spans="1:14" s="3" customFormat="1" ht="15" customHeight="1">
      <c r="A86" s="14"/>
      <c r="F86" s="55"/>
      <c r="G86" s="58"/>
      <c r="H86" s="16"/>
      <c r="I86" s="16"/>
      <c r="J86" s="16"/>
      <c r="K86" s="17"/>
      <c r="L86" s="17"/>
      <c r="M86" s="17"/>
      <c r="N86" s="17"/>
    </row>
    <row r="87" spans="1:14" s="3" customFormat="1" ht="15" customHeight="1">
      <c r="A87" s="14"/>
      <c r="F87" s="55"/>
      <c r="G87" s="58"/>
      <c r="H87" s="16"/>
      <c r="I87" s="16"/>
      <c r="J87" s="16"/>
      <c r="K87" s="17"/>
      <c r="L87" s="17"/>
      <c r="M87" s="17"/>
      <c r="N87" s="17"/>
    </row>
    <row r="88" spans="1:14" s="3" customFormat="1" ht="15" customHeight="1">
      <c r="A88" s="14"/>
      <c r="F88" s="55"/>
      <c r="G88" s="58"/>
      <c r="H88" s="16"/>
      <c r="I88" s="16"/>
      <c r="J88" s="16"/>
      <c r="K88" s="17"/>
      <c r="L88" s="17"/>
      <c r="M88" s="17"/>
      <c r="N88" s="17"/>
    </row>
    <row r="89" spans="1:14" s="3" customFormat="1" ht="15" customHeight="1">
      <c r="A89" s="14"/>
      <c r="F89" s="55"/>
      <c r="G89" s="58"/>
      <c r="H89" s="16"/>
      <c r="I89" s="16"/>
      <c r="J89" s="16"/>
      <c r="K89" s="17"/>
      <c r="L89" s="17"/>
      <c r="M89" s="17"/>
      <c r="N89" s="17"/>
    </row>
    <row r="90" spans="1:14" s="3" customFormat="1" ht="15" customHeight="1">
      <c r="A90" s="14"/>
      <c r="F90" s="55"/>
      <c r="G90" s="58"/>
      <c r="H90" s="16"/>
      <c r="I90" s="16"/>
      <c r="J90" s="16"/>
      <c r="K90" s="17"/>
      <c r="L90" s="17"/>
      <c r="M90" s="17"/>
      <c r="N90" s="17"/>
    </row>
    <row r="91" spans="1:14" s="3" customFormat="1" ht="15" customHeight="1">
      <c r="A91" s="14"/>
      <c r="F91" s="55"/>
      <c r="G91" s="58"/>
      <c r="H91" s="16"/>
      <c r="I91" s="16"/>
      <c r="J91" s="16"/>
      <c r="K91" s="17"/>
      <c r="L91" s="17"/>
      <c r="M91" s="17"/>
      <c r="N91" s="17"/>
    </row>
    <row r="92" spans="1:14" s="3" customFormat="1" ht="15" customHeight="1">
      <c r="A92" s="14"/>
      <c r="F92" s="55"/>
      <c r="G92" s="58"/>
      <c r="H92" s="16"/>
      <c r="I92" s="16"/>
      <c r="J92" s="16"/>
      <c r="K92" s="17"/>
      <c r="L92" s="17"/>
      <c r="M92" s="17"/>
      <c r="N92" s="17"/>
    </row>
    <row r="93" spans="1:14" s="3" customFormat="1" ht="15" customHeight="1">
      <c r="A93" s="14"/>
      <c r="F93" s="55"/>
      <c r="G93" s="58"/>
      <c r="H93" s="16"/>
      <c r="I93" s="16"/>
      <c r="J93" s="16"/>
      <c r="K93" s="17"/>
      <c r="L93" s="17"/>
      <c r="M93" s="17"/>
      <c r="N93" s="17"/>
    </row>
    <row r="94" spans="1:14" s="3" customFormat="1" ht="15" customHeight="1">
      <c r="A94" s="14"/>
      <c r="F94" s="55"/>
      <c r="G94" s="58"/>
      <c r="H94" s="16"/>
      <c r="I94" s="16"/>
      <c r="J94" s="16"/>
      <c r="K94" s="17"/>
      <c r="L94" s="17"/>
      <c r="M94" s="17"/>
      <c r="N94" s="17"/>
    </row>
    <row r="95" spans="1:14" s="3" customFormat="1" ht="15" customHeight="1">
      <c r="A95" s="14"/>
      <c r="F95" s="55"/>
      <c r="G95" s="58"/>
      <c r="H95" s="16"/>
      <c r="I95" s="16"/>
      <c r="J95" s="16"/>
      <c r="K95" s="17"/>
      <c r="L95" s="17"/>
      <c r="M95" s="17"/>
      <c r="N95" s="17"/>
    </row>
    <row r="96" spans="1:14" s="3" customFormat="1" ht="15" customHeight="1">
      <c r="A96" s="14"/>
      <c r="F96" s="55"/>
      <c r="G96" s="58"/>
      <c r="H96" s="16"/>
      <c r="I96" s="16"/>
      <c r="J96" s="16"/>
      <c r="K96" s="17"/>
      <c r="L96" s="17"/>
      <c r="M96" s="17"/>
      <c r="N96" s="17"/>
    </row>
    <row r="97" spans="1:14" s="3" customFormat="1" ht="15" customHeight="1">
      <c r="A97" s="14"/>
      <c r="F97" s="55"/>
      <c r="G97" s="58"/>
      <c r="H97" s="16"/>
      <c r="I97" s="16"/>
      <c r="J97" s="16"/>
      <c r="K97" s="17"/>
      <c r="L97" s="17"/>
      <c r="M97" s="17"/>
      <c r="N97" s="17"/>
    </row>
    <row r="98" spans="1:14" s="3" customFormat="1" ht="15" customHeight="1">
      <c r="A98" s="14"/>
      <c r="F98" s="55"/>
      <c r="G98" s="58"/>
      <c r="H98" s="16"/>
      <c r="I98" s="16"/>
      <c r="J98" s="16"/>
      <c r="K98" s="17"/>
      <c r="L98" s="17"/>
      <c r="M98" s="17"/>
      <c r="N98" s="17"/>
    </row>
    <row r="99" spans="1:14" s="3" customFormat="1" ht="15" customHeight="1">
      <c r="A99" s="14"/>
      <c r="F99" s="55"/>
      <c r="G99" s="58"/>
      <c r="H99" s="16"/>
      <c r="I99" s="16"/>
      <c r="J99" s="16"/>
      <c r="K99" s="17"/>
      <c r="L99" s="17"/>
      <c r="M99" s="17"/>
      <c r="N99" s="17"/>
    </row>
    <row r="100" spans="1:14" s="3" customFormat="1" ht="15" customHeight="1">
      <c r="A100" s="14"/>
      <c r="F100" s="55"/>
      <c r="G100" s="58"/>
      <c r="H100" s="16"/>
      <c r="I100" s="16"/>
      <c r="J100" s="16"/>
      <c r="K100" s="17"/>
      <c r="L100" s="17"/>
      <c r="M100" s="17"/>
      <c r="N100" s="17"/>
    </row>
    <row r="101" spans="1:14" s="3" customFormat="1" ht="15" customHeight="1">
      <c r="A101" s="14"/>
      <c r="F101" s="55"/>
      <c r="G101" s="58"/>
      <c r="H101" s="16"/>
      <c r="I101" s="16"/>
      <c r="J101" s="16"/>
      <c r="K101" s="17"/>
      <c r="L101" s="17"/>
      <c r="M101" s="17"/>
      <c r="N101" s="17"/>
    </row>
    <row r="102" spans="1:14" s="3" customFormat="1" ht="15" customHeight="1">
      <c r="A102" s="14"/>
      <c r="F102" s="55"/>
      <c r="G102" s="58"/>
      <c r="H102" s="16"/>
      <c r="I102" s="16"/>
      <c r="J102" s="16"/>
      <c r="K102" s="17"/>
      <c r="L102" s="17"/>
      <c r="M102" s="17"/>
      <c r="N102" s="17"/>
    </row>
    <row r="103" spans="1:14" s="3" customFormat="1" ht="15" customHeight="1">
      <c r="A103" s="14"/>
      <c r="F103" s="55"/>
      <c r="G103" s="58"/>
      <c r="H103" s="16"/>
      <c r="I103" s="16"/>
      <c r="J103" s="16"/>
      <c r="K103" s="17"/>
      <c r="L103" s="17"/>
      <c r="M103" s="17"/>
      <c r="N103" s="17"/>
    </row>
    <row r="104" spans="1:14" s="3" customFormat="1" ht="15" customHeight="1">
      <c r="A104" s="14"/>
      <c r="F104" s="55"/>
      <c r="G104" s="58"/>
      <c r="H104" s="16"/>
      <c r="I104" s="16"/>
      <c r="J104" s="16"/>
      <c r="K104" s="17"/>
      <c r="L104" s="17"/>
      <c r="M104" s="17"/>
      <c r="N104" s="17"/>
    </row>
    <row r="105" spans="1:14" s="3" customFormat="1" ht="15" customHeight="1">
      <c r="A105" s="14"/>
      <c r="F105" s="55"/>
      <c r="G105" s="58"/>
      <c r="H105" s="16"/>
      <c r="I105" s="16"/>
      <c r="J105" s="16"/>
      <c r="K105" s="17"/>
      <c r="L105" s="17"/>
      <c r="M105" s="17"/>
      <c r="N105" s="17"/>
    </row>
    <row r="106" spans="1:14" s="3" customFormat="1" ht="15" customHeight="1">
      <c r="A106" s="14"/>
      <c r="F106" s="55"/>
      <c r="G106" s="58"/>
      <c r="H106" s="16"/>
      <c r="I106" s="16"/>
      <c r="J106" s="16"/>
      <c r="K106" s="17"/>
      <c r="L106" s="17"/>
      <c r="M106" s="17"/>
      <c r="N106" s="17"/>
    </row>
    <row r="107" spans="1:14" s="3" customFormat="1" ht="15" customHeight="1">
      <c r="A107" s="14"/>
      <c r="F107" s="55"/>
      <c r="G107" s="58"/>
      <c r="H107" s="16"/>
      <c r="I107" s="16"/>
      <c r="J107" s="16"/>
      <c r="K107" s="17"/>
      <c r="L107" s="17"/>
      <c r="M107" s="17"/>
      <c r="N107" s="17"/>
    </row>
    <row r="108" spans="1:14" s="3" customFormat="1" ht="15" customHeight="1">
      <c r="A108" s="14"/>
      <c r="F108" s="55"/>
      <c r="G108" s="58"/>
      <c r="H108" s="16"/>
      <c r="I108" s="16"/>
      <c r="J108" s="16"/>
      <c r="K108" s="17"/>
      <c r="L108" s="17"/>
      <c r="M108" s="17"/>
      <c r="N108" s="17"/>
    </row>
    <row r="109" spans="1:14" s="3" customFormat="1" ht="15" customHeight="1">
      <c r="A109" s="14"/>
      <c r="F109" s="55"/>
      <c r="G109" s="58"/>
      <c r="H109" s="16"/>
      <c r="I109" s="16"/>
      <c r="J109" s="16"/>
      <c r="K109" s="17"/>
      <c r="L109" s="17"/>
      <c r="M109" s="17"/>
      <c r="N109" s="17"/>
    </row>
    <row r="110" spans="1:14" s="3" customFormat="1" ht="15" customHeight="1">
      <c r="A110" s="14"/>
      <c r="F110" s="55"/>
      <c r="G110" s="58"/>
      <c r="H110" s="16"/>
      <c r="I110" s="16"/>
      <c r="J110" s="16"/>
      <c r="K110" s="17"/>
      <c r="L110" s="17"/>
      <c r="M110" s="17"/>
      <c r="N110" s="17"/>
    </row>
    <row r="111" spans="1:14" s="3" customFormat="1" ht="15" customHeight="1">
      <c r="A111" s="14"/>
      <c r="F111" s="55"/>
      <c r="G111" s="58"/>
      <c r="H111" s="16"/>
      <c r="I111" s="16"/>
      <c r="J111" s="16"/>
      <c r="K111" s="17"/>
      <c r="L111" s="17"/>
      <c r="M111" s="17"/>
      <c r="N111" s="17"/>
    </row>
    <row r="112" spans="1:14" s="3" customFormat="1" ht="15" customHeight="1">
      <c r="A112" s="14"/>
      <c r="F112" s="55"/>
      <c r="G112" s="58"/>
      <c r="H112" s="16"/>
      <c r="I112" s="16"/>
      <c r="J112" s="16"/>
      <c r="K112" s="17"/>
      <c r="L112" s="17"/>
      <c r="M112" s="17"/>
      <c r="N112" s="17"/>
    </row>
    <row r="113" spans="1:14" s="3" customFormat="1" ht="15" customHeight="1">
      <c r="A113" s="14"/>
      <c r="F113" s="55"/>
      <c r="G113" s="58"/>
      <c r="H113" s="16"/>
      <c r="I113" s="16"/>
      <c r="J113" s="16"/>
      <c r="K113" s="17"/>
      <c r="L113" s="17"/>
      <c r="M113" s="17"/>
      <c r="N113" s="17"/>
    </row>
    <row r="114" spans="1:14" s="3" customFormat="1" ht="15" customHeight="1">
      <c r="A114" s="14"/>
      <c r="F114" s="55"/>
      <c r="G114" s="58"/>
      <c r="H114" s="16"/>
      <c r="I114" s="16"/>
      <c r="J114" s="16"/>
      <c r="K114" s="17"/>
      <c r="L114" s="17"/>
      <c r="M114" s="17"/>
      <c r="N114" s="17"/>
    </row>
    <row r="115" spans="1:14" s="3" customFormat="1" ht="15" customHeight="1">
      <c r="A115" s="14"/>
      <c r="F115" s="55"/>
      <c r="G115" s="58"/>
      <c r="H115" s="16"/>
      <c r="I115" s="16"/>
      <c r="J115" s="16"/>
      <c r="K115" s="17"/>
      <c r="L115" s="17"/>
      <c r="M115" s="17"/>
      <c r="N115" s="17"/>
    </row>
    <row r="116" spans="1:14" s="3" customFormat="1" ht="15" customHeight="1">
      <c r="A116" s="14"/>
      <c r="F116" s="55"/>
      <c r="G116" s="58"/>
      <c r="H116" s="16"/>
      <c r="I116" s="16"/>
      <c r="J116" s="16"/>
      <c r="K116" s="17"/>
      <c r="L116" s="17"/>
      <c r="M116" s="17"/>
      <c r="N116" s="17"/>
    </row>
    <row r="117" spans="1:14" s="3" customFormat="1" ht="15" customHeight="1">
      <c r="A117" s="14"/>
      <c r="F117" s="55"/>
      <c r="G117" s="58"/>
      <c r="H117" s="16"/>
      <c r="I117" s="16"/>
      <c r="J117" s="16"/>
      <c r="K117" s="17"/>
      <c r="L117" s="17"/>
      <c r="M117" s="17"/>
      <c r="N117" s="17"/>
    </row>
    <row r="118" spans="1:14" s="3" customFormat="1" ht="15" customHeight="1">
      <c r="A118" s="14"/>
      <c r="F118" s="55"/>
      <c r="G118" s="58"/>
      <c r="H118" s="16"/>
      <c r="I118" s="16"/>
      <c r="J118" s="16"/>
      <c r="K118" s="17"/>
      <c r="L118" s="17"/>
      <c r="M118" s="17"/>
      <c r="N118" s="17"/>
    </row>
    <row r="119" spans="1:14" s="3" customFormat="1" ht="15" customHeight="1">
      <c r="A119" s="14"/>
      <c r="F119" s="55"/>
      <c r="G119" s="58"/>
      <c r="H119" s="16"/>
      <c r="I119" s="16"/>
      <c r="J119" s="16"/>
      <c r="K119" s="17"/>
      <c r="L119" s="17"/>
      <c r="M119" s="17"/>
      <c r="N119" s="17"/>
    </row>
    <row r="120" spans="1:14" s="3" customFormat="1" ht="15" customHeight="1">
      <c r="A120" s="14"/>
      <c r="F120" s="55"/>
      <c r="G120" s="58"/>
      <c r="H120" s="16"/>
      <c r="I120" s="16"/>
      <c r="J120" s="16"/>
      <c r="K120" s="17"/>
      <c r="L120" s="17"/>
      <c r="M120" s="17"/>
      <c r="N120" s="17"/>
    </row>
    <row r="121" spans="1:14" s="3" customFormat="1" ht="15" customHeight="1">
      <c r="A121" s="14"/>
      <c r="F121" s="55"/>
      <c r="G121" s="58"/>
      <c r="H121" s="16"/>
      <c r="I121" s="16"/>
      <c r="J121" s="16"/>
      <c r="K121" s="17"/>
      <c r="L121" s="17"/>
      <c r="M121" s="17"/>
      <c r="N121" s="17"/>
    </row>
    <row r="122" spans="1:14" s="3" customFormat="1" ht="15" customHeight="1">
      <c r="A122" s="14"/>
      <c r="F122" s="55"/>
      <c r="G122" s="58"/>
      <c r="H122" s="16"/>
      <c r="I122" s="16"/>
      <c r="J122" s="16"/>
      <c r="K122" s="17"/>
      <c r="L122" s="17"/>
      <c r="M122" s="17"/>
      <c r="N122" s="17"/>
    </row>
    <row r="123" spans="1:14" s="3" customFormat="1" ht="15" customHeight="1">
      <c r="A123" s="14"/>
      <c r="F123" s="55"/>
      <c r="G123" s="58"/>
      <c r="H123" s="16"/>
      <c r="I123" s="16"/>
      <c r="J123" s="16"/>
      <c r="K123" s="17"/>
      <c r="L123" s="17"/>
      <c r="M123" s="17"/>
      <c r="N123" s="17"/>
    </row>
    <row r="124" spans="1:14" s="3" customFormat="1" ht="15" customHeight="1">
      <c r="A124" s="14"/>
      <c r="F124" s="55"/>
      <c r="G124" s="58"/>
      <c r="H124" s="16"/>
      <c r="I124" s="16"/>
      <c r="J124" s="16"/>
      <c r="K124" s="17"/>
      <c r="L124" s="17"/>
      <c r="M124" s="17"/>
      <c r="N124" s="17"/>
    </row>
    <row r="125" spans="1:14" s="3" customFormat="1" ht="15" customHeight="1">
      <c r="A125" s="14"/>
      <c r="F125" s="55"/>
      <c r="G125" s="58"/>
      <c r="H125" s="16"/>
      <c r="I125" s="16"/>
      <c r="J125" s="16"/>
      <c r="K125" s="17"/>
      <c r="L125" s="17"/>
      <c r="M125" s="17"/>
      <c r="N125" s="17"/>
    </row>
    <row r="126" spans="1:14" s="3" customFormat="1" ht="15" customHeight="1">
      <c r="A126" s="14"/>
      <c r="F126" s="55"/>
      <c r="G126" s="58"/>
      <c r="H126" s="16"/>
      <c r="I126" s="16"/>
      <c r="J126" s="16"/>
      <c r="K126" s="17"/>
      <c r="L126" s="17"/>
      <c r="M126" s="17"/>
      <c r="N126" s="17"/>
    </row>
    <row r="127" spans="1:14" s="3" customFormat="1" ht="15" customHeight="1">
      <c r="A127" s="14"/>
      <c r="F127" s="55"/>
      <c r="G127" s="58"/>
      <c r="H127" s="16"/>
      <c r="I127" s="16"/>
      <c r="J127" s="16"/>
      <c r="K127" s="17"/>
      <c r="L127" s="17"/>
      <c r="M127" s="17"/>
      <c r="N127" s="17"/>
    </row>
    <row r="128" spans="1:14" s="3" customFormat="1" ht="15" customHeight="1">
      <c r="A128" s="14"/>
      <c r="F128" s="55"/>
      <c r="G128" s="58"/>
      <c r="H128" s="16"/>
      <c r="I128" s="16"/>
      <c r="J128" s="16"/>
      <c r="K128" s="17"/>
      <c r="L128" s="17"/>
      <c r="M128" s="17"/>
      <c r="N128" s="17"/>
    </row>
    <row r="129" spans="1:14" s="3" customFormat="1" ht="15" customHeight="1">
      <c r="A129" s="14"/>
      <c r="F129" s="55"/>
      <c r="G129" s="58"/>
      <c r="H129" s="16"/>
      <c r="I129" s="16"/>
      <c r="J129" s="16"/>
      <c r="K129" s="17"/>
      <c r="L129" s="17"/>
      <c r="M129" s="17"/>
      <c r="N129" s="17"/>
    </row>
    <row r="130" spans="1:14" s="3" customFormat="1" ht="15" customHeight="1">
      <c r="A130" s="14"/>
      <c r="F130" s="55"/>
      <c r="G130" s="58"/>
      <c r="H130" s="16"/>
      <c r="I130" s="16"/>
      <c r="J130" s="16"/>
      <c r="K130" s="17"/>
      <c r="L130" s="17"/>
      <c r="M130" s="17"/>
      <c r="N130" s="17"/>
    </row>
    <row r="131" spans="1:14" s="3" customFormat="1" ht="15" customHeight="1">
      <c r="A131" s="14"/>
      <c r="F131" s="55"/>
      <c r="G131" s="58"/>
      <c r="H131" s="16"/>
      <c r="I131" s="16"/>
      <c r="J131" s="16"/>
      <c r="K131" s="17"/>
      <c r="L131" s="17"/>
      <c r="M131" s="17"/>
      <c r="N131" s="17"/>
    </row>
    <row r="132" spans="1:14" s="3" customFormat="1" ht="15" customHeight="1">
      <c r="A132" s="14"/>
      <c r="F132" s="55"/>
      <c r="G132" s="58"/>
      <c r="H132" s="16"/>
      <c r="I132" s="16"/>
      <c r="J132" s="16"/>
      <c r="K132" s="17"/>
      <c r="L132" s="17"/>
      <c r="M132" s="17"/>
      <c r="N132" s="17"/>
    </row>
    <row r="133" spans="1:14" s="3" customFormat="1" ht="15" customHeight="1">
      <c r="A133" s="14"/>
      <c r="F133" s="55"/>
      <c r="G133" s="58"/>
      <c r="H133" s="16"/>
      <c r="I133" s="16"/>
      <c r="J133" s="16"/>
      <c r="K133" s="17"/>
      <c r="L133" s="17"/>
      <c r="M133" s="17"/>
      <c r="N133" s="17"/>
    </row>
    <row r="134" spans="1:14" s="3" customFormat="1" ht="15" customHeight="1">
      <c r="A134" s="14"/>
      <c r="F134" s="55"/>
      <c r="G134" s="58"/>
      <c r="H134" s="16"/>
      <c r="I134" s="16"/>
      <c r="J134" s="16"/>
      <c r="K134" s="17"/>
      <c r="L134" s="17"/>
      <c r="M134" s="17"/>
      <c r="N134" s="17"/>
    </row>
    <row r="135" spans="1:14" s="3" customFormat="1" ht="15" customHeight="1">
      <c r="A135" s="14"/>
      <c r="F135" s="55"/>
      <c r="G135" s="58"/>
      <c r="H135" s="16"/>
      <c r="I135" s="16"/>
      <c r="J135" s="16"/>
      <c r="K135" s="17"/>
      <c r="L135" s="17"/>
      <c r="M135" s="17"/>
      <c r="N135" s="17"/>
    </row>
    <row r="136" spans="1:14" s="3" customFormat="1" ht="15" customHeight="1">
      <c r="A136" s="14"/>
      <c r="F136" s="55"/>
      <c r="G136" s="58"/>
      <c r="H136" s="16"/>
      <c r="I136" s="16"/>
      <c r="J136" s="16"/>
      <c r="K136" s="17"/>
      <c r="L136" s="17"/>
      <c r="M136" s="17"/>
      <c r="N136" s="17"/>
    </row>
    <row r="137" spans="1:14" s="3" customFormat="1" ht="15" customHeight="1">
      <c r="A137" s="14"/>
      <c r="F137" s="55"/>
      <c r="G137" s="58"/>
      <c r="H137" s="16"/>
      <c r="I137" s="16"/>
      <c r="J137" s="16"/>
      <c r="K137" s="17"/>
      <c r="L137" s="17"/>
      <c r="M137" s="17"/>
      <c r="N137" s="17"/>
    </row>
    <row r="138" spans="1:14" s="3" customFormat="1" ht="15" customHeight="1">
      <c r="A138" s="14"/>
      <c r="F138" s="55"/>
      <c r="G138" s="58"/>
      <c r="H138" s="16"/>
      <c r="I138" s="16"/>
      <c r="J138" s="16"/>
      <c r="K138" s="17"/>
      <c r="L138" s="17"/>
      <c r="M138" s="17"/>
      <c r="N138" s="17"/>
    </row>
    <row r="139" spans="1:14" s="3" customFormat="1" ht="15" customHeight="1">
      <c r="A139" s="14"/>
      <c r="F139" s="55"/>
      <c r="G139" s="58"/>
      <c r="H139" s="16"/>
      <c r="I139" s="16"/>
      <c r="J139" s="16"/>
      <c r="K139" s="17"/>
      <c r="L139" s="17"/>
      <c r="M139" s="17"/>
      <c r="N139" s="17"/>
    </row>
    <row r="140" spans="1:14" s="3" customFormat="1" ht="15" customHeight="1">
      <c r="A140" s="14"/>
      <c r="F140" s="55"/>
      <c r="G140" s="58"/>
      <c r="H140" s="16"/>
      <c r="I140" s="16"/>
      <c r="J140" s="16"/>
      <c r="K140" s="17"/>
      <c r="L140" s="17"/>
      <c r="M140" s="17"/>
      <c r="N140" s="17"/>
    </row>
    <row r="141" spans="1:14" s="3" customFormat="1" ht="15" customHeight="1">
      <c r="A141" s="14"/>
      <c r="F141" s="55"/>
      <c r="G141" s="58"/>
      <c r="H141" s="16"/>
      <c r="I141" s="16"/>
      <c r="J141" s="16"/>
      <c r="K141" s="17"/>
      <c r="L141" s="17"/>
      <c r="M141" s="17"/>
      <c r="N141" s="17"/>
    </row>
    <row r="142" spans="1:14" s="3" customFormat="1" ht="15" customHeight="1">
      <c r="A142" s="14"/>
      <c r="F142" s="55"/>
      <c r="G142" s="58"/>
      <c r="H142" s="16"/>
      <c r="I142" s="16"/>
      <c r="J142" s="16"/>
      <c r="K142" s="17"/>
      <c r="L142" s="17"/>
      <c r="M142" s="17"/>
      <c r="N142" s="17"/>
    </row>
    <row r="143" spans="1:14" s="3" customFormat="1" ht="15" customHeight="1">
      <c r="A143" s="14"/>
      <c r="F143" s="55"/>
      <c r="G143" s="58"/>
      <c r="H143" s="16"/>
      <c r="I143" s="16"/>
      <c r="J143" s="16"/>
      <c r="K143" s="17"/>
      <c r="L143" s="17"/>
      <c r="M143" s="17"/>
      <c r="N143" s="17"/>
    </row>
    <row r="144" spans="1:14" s="3" customFormat="1" ht="15" customHeight="1">
      <c r="A144" s="14"/>
      <c r="F144" s="55"/>
      <c r="G144" s="58"/>
      <c r="H144" s="16"/>
      <c r="I144" s="16"/>
      <c r="J144" s="16"/>
      <c r="K144" s="17"/>
      <c r="L144" s="17"/>
      <c r="M144" s="17"/>
      <c r="N144" s="17"/>
    </row>
    <row r="145" spans="1:14" s="3" customFormat="1" ht="15" customHeight="1">
      <c r="A145" s="14"/>
      <c r="F145" s="55"/>
      <c r="G145" s="58"/>
      <c r="H145" s="16"/>
      <c r="I145" s="16"/>
      <c r="J145" s="16"/>
      <c r="K145" s="17"/>
      <c r="L145" s="17"/>
      <c r="M145" s="17"/>
      <c r="N145" s="17"/>
    </row>
    <row r="146" spans="1:14" s="3" customFormat="1" ht="15" customHeight="1">
      <c r="A146" s="14"/>
      <c r="F146" s="55"/>
      <c r="G146" s="58"/>
      <c r="H146" s="16"/>
      <c r="I146" s="16"/>
      <c r="J146" s="16"/>
      <c r="K146" s="17"/>
      <c r="L146" s="17"/>
      <c r="M146" s="17"/>
      <c r="N146" s="17"/>
    </row>
    <row r="147" spans="1:14" s="3" customFormat="1" ht="15" customHeight="1">
      <c r="A147" s="14"/>
      <c r="F147" s="55"/>
      <c r="G147" s="58"/>
      <c r="H147" s="16"/>
      <c r="I147" s="16"/>
      <c r="J147" s="16"/>
      <c r="K147" s="17"/>
      <c r="L147" s="17"/>
      <c r="M147" s="17"/>
      <c r="N147" s="17"/>
    </row>
    <row r="148" spans="1:14" s="3" customFormat="1" ht="15" customHeight="1">
      <c r="A148" s="14"/>
      <c r="F148" s="55"/>
      <c r="G148" s="58"/>
      <c r="H148" s="16"/>
      <c r="I148" s="16"/>
      <c r="J148" s="16"/>
      <c r="K148" s="17"/>
      <c r="L148" s="17"/>
      <c r="M148" s="17"/>
      <c r="N148" s="17"/>
    </row>
    <row r="149" spans="1:14" s="3" customFormat="1" ht="15" customHeight="1">
      <c r="A149" s="14"/>
      <c r="F149" s="55"/>
      <c r="G149" s="58"/>
      <c r="H149" s="16"/>
      <c r="I149" s="16"/>
      <c r="J149" s="16"/>
      <c r="K149" s="17"/>
      <c r="L149" s="17"/>
      <c r="M149" s="17"/>
      <c r="N149" s="17"/>
    </row>
    <row r="150" spans="1:14" s="3" customFormat="1" ht="15" customHeight="1">
      <c r="A150" s="14"/>
      <c r="F150" s="55"/>
      <c r="G150" s="58"/>
      <c r="H150" s="16"/>
      <c r="I150" s="16"/>
      <c r="J150" s="16"/>
      <c r="K150" s="17"/>
      <c r="L150" s="17"/>
      <c r="M150" s="17"/>
      <c r="N150" s="17"/>
    </row>
    <row r="151" spans="1:14" s="3" customFormat="1" ht="15" customHeight="1">
      <c r="A151" s="14"/>
      <c r="F151" s="55"/>
      <c r="G151" s="58"/>
      <c r="H151" s="16"/>
      <c r="I151" s="16"/>
      <c r="J151" s="16"/>
      <c r="K151" s="17"/>
      <c r="L151" s="17"/>
      <c r="M151" s="17"/>
      <c r="N151" s="17"/>
    </row>
    <row r="152" spans="1:14" s="3" customFormat="1" ht="15" customHeight="1">
      <c r="A152" s="14"/>
      <c r="F152" s="55"/>
      <c r="G152" s="58"/>
      <c r="H152" s="16"/>
      <c r="I152" s="16"/>
      <c r="J152" s="16"/>
      <c r="K152" s="17"/>
      <c r="L152" s="17"/>
      <c r="M152" s="17"/>
      <c r="N152" s="17"/>
    </row>
    <row r="153" spans="1:14" s="3" customFormat="1" ht="15" customHeight="1">
      <c r="A153" s="14"/>
      <c r="F153" s="55"/>
      <c r="G153" s="58"/>
      <c r="H153" s="16"/>
      <c r="I153" s="16"/>
      <c r="J153" s="16"/>
      <c r="K153" s="17"/>
      <c r="L153" s="17"/>
      <c r="M153" s="17"/>
      <c r="N153" s="17"/>
    </row>
    <row r="154" spans="1:14" s="3" customFormat="1" ht="15" customHeight="1">
      <c r="A154" s="14"/>
      <c r="F154" s="55"/>
      <c r="G154" s="58"/>
      <c r="H154" s="16"/>
      <c r="I154" s="16"/>
      <c r="J154" s="16"/>
      <c r="K154" s="17"/>
      <c r="L154" s="17"/>
      <c r="M154" s="17"/>
      <c r="N154" s="17"/>
    </row>
    <row r="155" spans="1:14" s="3" customFormat="1" ht="15" customHeight="1">
      <c r="A155" s="14"/>
      <c r="F155" s="55"/>
      <c r="G155" s="58"/>
      <c r="H155" s="16"/>
      <c r="I155" s="16"/>
      <c r="J155" s="16"/>
      <c r="K155" s="17"/>
      <c r="L155" s="17"/>
      <c r="M155" s="17"/>
      <c r="N155" s="17"/>
    </row>
    <row r="156" spans="1:14" s="3" customFormat="1" ht="15" customHeight="1">
      <c r="A156" s="14"/>
      <c r="F156" s="55"/>
      <c r="G156" s="58"/>
      <c r="H156" s="16"/>
      <c r="I156" s="16"/>
      <c r="J156" s="16"/>
      <c r="K156" s="17"/>
      <c r="L156" s="17"/>
      <c r="M156" s="17"/>
      <c r="N156" s="17"/>
    </row>
    <row r="157" spans="1:14" s="3" customFormat="1" ht="15" customHeight="1">
      <c r="A157" s="14"/>
      <c r="F157" s="55"/>
      <c r="G157" s="58"/>
      <c r="H157" s="16"/>
      <c r="I157" s="16"/>
      <c r="J157" s="16"/>
      <c r="K157" s="17"/>
      <c r="L157" s="17"/>
      <c r="M157" s="17"/>
      <c r="N157" s="17"/>
    </row>
    <row r="158" spans="1:14" s="3" customFormat="1" ht="15" customHeight="1">
      <c r="A158" s="14"/>
      <c r="F158" s="55"/>
      <c r="G158" s="58"/>
      <c r="H158" s="16"/>
      <c r="I158" s="16"/>
      <c r="J158" s="16"/>
      <c r="K158" s="17"/>
      <c r="L158" s="17"/>
      <c r="M158" s="17"/>
      <c r="N158" s="17"/>
    </row>
    <row r="159" spans="1:14" s="3" customFormat="1" ht="15" customHeight="1">
      <c r="A159" s="14"/>
      <c r="F159" s="55"/>
      <c r="G159" s="58"/>
      <c r="H159" s="16"/>
      <c r="I159" s="16"/>
      <c r="J159" s="16"/>
      <c r="K159" s="17"/>
      <c r="L159" s="17"/>
      <c r="M159" s="17"/>
      <c r="N159" s="17"/>
    </row>
    <row r="160" spans="1:14" s="3" customFormat="1" ht="15" customHeight="1">
      <c r="A160" s="14"/>
      <c r="F160" s="55"/>
      <c r="G160" s="58"/>
      <c r="H160" s="16"/>
      <c r="I160" s="16"/>
      <c r="J160" s="16"/>
      <c r="K160" s="17"/>
      <c r="L160" s="17"/>
      <c r="M160" s="17"/>
      <c r="N160" s="17"/>
    </row>
    <row r="161" spans="1:14" s="3" customFormat="1" ht="15" customHeight="1">
      <c r="A161" s="14"/>
      <c r="F161" s="55"/>
      <c r="G161" s="58"/>
      <c r="H161" s="16"/>
      <c r="I161" s="16"/>
      <c r="J161" s="16"/>
      <c r="K161" s="17"/>
      <c r="L161" s="17"/>
      <c r="M161" s="17"/>
      <c r="N161" s="17"/>
    </row>
    <row r="162" spans="1:14" s="3" customFormat="1" ht="15" customHeight="1">
      <c r="A162" s="14"/>
      <c r="F162" s="55"/>
      <c r="G162" s="58"/>
      <c r="H162" s="16"/>
      <c r="I162" s="16"/>
      <c r="J162" s="16"/>
      <c r="K162" s="17"/>
      <c r="L162" s="17"/>
      <c r="M162" s="17"/>
      <c r="N162" s="17"/>
    </row>
    <row r="163" spans="1:14" s="3" customFormat="1" ht="15" customHeight="1">
      <c r="A163" s="14"/>
      <c r="F163" s="55"/>
      <c r="G163" s="58"/>
      <c r="H163" s="16"/>
      <c r="I163" s="16"/>
      <c r="J163" s="16"/>
      <c r="K163" s="17"/>
      <c r="L163" s="17"/>
      <c r="M163" s="17"/>
      <c r="N163" s="17"/>
    </row>
    <row r="164" spans="1:14" s="3" customFormat="1" ht="15" customHeight="1">
      <c r="A164" s="14"/>
      <c r="F164" s="55"/>
      <c r="G164" s="58"/>
      <c r="H164" s="16"/>
      <c r="I164" s="16"/>
      <c r="J164" s="16"/>
      <c r="K164" s="17"/>
      <c r="L164" s="17"/>
      <c r="M164" s="17"/>
      <c r="N164" s="17"/>
    </row>
    <row r="165" spans="1:14" s="3" customFormat="1" ht="15" customHeight="1">
      <c r="A165" s="14"/>
      <c r="F165" s="55"/>
      <c r="G165" s="58"/>
      <c r="H165" s="16"/>
      <c r="I165" s="16"/>
      <c r="J165" s="16"/>
      <c r="K165" s="17"/>
      <c r="L165" s="17"/>
      <c r="M165" s="17"/>
      <c r="N165" s="17"/>
    </row>
    <row r="166" spans="1:14" s="3" customFormat="1" ht="15" customHeight="1">
      <c r="A166" s="14"/>
      <c r="F166" s="55"/>
      <c r="G166" s="58"/>
      <c r="H166" s="16"/>
      <c r="I166" s="16"/>
      <c r="J166" s="16"/>
      <c r="K166" s="17"/>
      <c r="L166" s="17"/>
      <c r="M166" s="17"/>
      <c r="N166" s="17"/>
    </row>
    <row r="167" spans="1:14" s="3" customFormat="1" ht="15" customHeight="1">
      <c r="A167" s="14"/>
      <c r="F167" s="55"/>
      <c r="G167" s="58"/>
      <c r="H167" s="16"/>
      <c r="I167" s="16"/>
      <c r="J167" s="16"/>
      <c r="K167" s="17"/>
      <c r="L167" s="17"/>
      <c r="M167" s="17"/>
      <c r="N167" s="17"/>
    </row>
    <row r="168" spans="1:14" s="3" customFormat="1" ht="15" customHeight="1">
      <c r="A168" s="14"/>
      <c r="F168" s="55"/>
      <c r="G168" s="58"/>
      <c r="H168" s="16"/>
      <c r="I168" s="16"/>
      <c r="J168" s="16"/>
      <c r="K168" s="17"/>
      <c r="L168" s="17"/>
      <c r="M168" s="17"/>
      <c r="N168" s="17"/>
    </row>
    <row r="169" spans="1:14" s="3" customFormat="1" ht="15" customHeight="1">
      <c r="A169" s="14"/>
      <c r="F169" s="55"/>
      <c r="G169" s="58"/>
      <c r="H169" s="16"/>
      <c r="I169" s="16"/>
      <c r="J169" s="16"/>
      <c r="K169" s="17"/>
      <c r="L169" s="17"/>
      <c r="M169" s="17"/>
      <c r="N169" s="17"/>
    </row>
    <row r="170" spans="1:14" s="3" customFormat="1" ht="15" customHeight="1">
      <c r="A170" s="14"/>
      <c r="F170" s="55"/>
      <c r="G170" s="58"/>
      <c r="H170" s="16"/>
      <c r="I170" s="16"/>
      <c r="J170" s="16"/>
      <c r="K170" s="17"/>
      <c r="L170" s="17"/>
      <c r="M170" s="17"/>
      <c r="N170" s="17"/>
    </row>
    <row r="171" spans="1:14" s="3" customFormat="1" ht="15" customHeight="1">
      <c r="A171" s="14"/>
      <c r="F171" s="55"/>
      <c r="G171" s="58"/>
      <c r="H171" s="16"/>
      <c r="I171" s="16"/>
      <c r="J171" s="16"/>
      <c r="K171" s="17"/>
      <c r="L171" s="17"/>
      <c r="M171" s="17"/>
      <c r="N171" s="17"/>
    </row>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sheetData>
  <autoFilter ref="A4:W4">
    <sortState ref="A7:W15">
      <sortCondition ref="E4"/>
    </sortState>
  </autoFilter>
  <mergeCells count="15">
    <mergeCell ref="O2:O4"/>
    <mergeCell ref="P2:P4"/>
    <mergeCell ref="Q2:U2"/>
    <mergeCell ref="T3:U3"/>
    <mergeCell ref="Q3:S3"/>
    <mergeCell ref="A2:A4"/>
    <mergeCell ref="B2:B4"/>
    <mergeCell ref="H2:N2"/>
    <mergeCell ref="I3:K3"/>
    <mergeCell ref="L3:N3"/>
    <mergeCell ref="G2:G4"/>
    <mergeCell ref="F2:F4"/>
    <mergeCell ref="C2:C4"/>
    <mergeCell ref="D2:D4"/>
    <mergeCell ref="E2:E4"/>
  </mergeCells>
  <phoneticPr fontId="3"/>
  <dataValidations count="3">
    <dataValidation imeMode="on" allowBlank="1" showInputMessage="1" showErrorMessage="1" sqref="G6:G9"/>
    <dataValidation type="list" allowBlank="1" showInputMessage="1" showErrorMessage="1" sqref="T5:T16 O5:O9 Q5:R16">
      <formula1>"○"</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9">
      <formula1>$V$5:$V$8</formula1>
    </dataValidation>
  </dataValidations>
  <printOptions horizontalCentered="1"/>
  <pageMargins left="0.19685039370078741" right="0.19685039370078741" top="0.59055118110236227" bottom="0.19685039370078741" header="0.31496062992125984" footer="0.51181102362204722"/>
  <pageSetup paperSize="8" scale="53" orientation="landscape" horizontalDpi="300" verticalDpi="300" r:id="rId1"/>
  <headerFooter alignWithMargins="0">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Z875"/>
  <sheetViews>
    <sheetView view="pageBreakPreview" topLeftCell="B1" zoomScaleNormal="100" zoomScaleSheetLayoutView="100" workbookViewId="0">
      <pane xSplit="6" ySplit="4" topLeftCell="H5" activePane="bottomRight" state="frozen"/>
      <selection activeCell="B1" sqref="B1"/>
      <selection pane="topRight" activeCell="H1" sqref="H1"/>
      <selection pane="bottomLeft" activeCell="B5" sqref="B5"/>
      <selection pane="bottomRight" activeCell="H5" sqref="H5"/>
    </sheetView>
  </sheetViews>
  <sheetFormatPr defaultRowHeight="13.5"/>
  <cols>
    <col min="1" max="1" width="4.625" style="4" hidden="1" customWidth="1"/>
    <col min="2" max="2" width="8.375" style="3" customWidth="1"/>
    <col min="3" max="3" width="4.5" style="3" bestFit="1" customWidth="1"/>
    <col min="4" max="4" width="8.375" style="3" customWidth="1"/>
    <col min="5" max="5" width="15.625" style="3" customWidth="1"/>
    <col min="6" max="6" width="25.625" style="55" customWidth="1"/>
    <col min="7" max="7" width="38.625" style="60" customWidth="1"/>
    <col min="8" max="8" width="6.75" style="12" customWidth="1"/>
    <col min="9" max="9" width="13.375" style="12" customWidth="1"/>
    <col min="10" max="10" width="13.375" style="16" customWidth="1"/>
    <col min="11" max="11" width="13.375" style="2" customWidth="1"/>
    <col min="12" max="12" width="13" style="2" customWidth="1"/>
    <col min="13" max="13" width="12.25" style="17" customWidth="1"/>
    <col min="14" max="14" width="13" style="2" customWidth="1"/>
    <col min="15" max="15" width="7.875" style="1" customWidth="1"/>
    <col min="16" max="18" width="11.625" style="1" customWidth="1"/>
    <col min="19" max="19" width="18.625" style="1" customWidth="1"/>
    <col min="20" max="20" width="11.625" style="1" customWidth="1"/>
    <col min="21" max="21" width="18.625" style="1" customWidth="1"/>
    <col min="22" max="16384" width="9" style="1"/>
  </cols>
  <sheetData>
    <row r="1" spans="1:26" s="3" customFormat="1" ht="30" customHeight="1">
      <c r="A1" s="14"/>
      <c r="B1" s="37" t="s">
        <v>23</v>
      </c>
      <c r="F1" s="55"/>
      <c r="G1" s="58"/>
      <c r="H1" s="16"/>
      <c r="I1" s="16"/>
      <c r="J1" s="16"/>
      <c r="K1" s="17"/>
      <c r="L1" s="17"/>
      <c r="M1" s="17"/>
      <c r="N1" s="17"/>
    </row>
    <row r="2" spans="1:26" s="3" customFormat="1" ht="16.5" customHeight="1">
      <c r="A2" s="171"/>
      <c r="B2" s="183" t="s">
        <v>10</v>
      </c>
      <c r="C2" s="183" t="s">
        <v>11</v>
      </c>
      <c r="D2" s="181" t="s">
        <v>12</v>
      </c>
      <c r="E2" s="181" t="s">
        <v>13</v>
      </c>
      <c r="F2" s="182" t="s">
        <v>14</v>
      </c>
      <c r="G2" s="186" t="s">
        <v>15</v>
      </c>
      <c r="H2" s="184" t="s">
        <v>48</v>
      </c>
      <c r="I2" s="184"/>
      <c r="J2" s="184"/>
      <c r="K2" s="184"/>
      <c r="L2" s="184"/>
      <c r="M2" s="184"/>
      <c r="N2" s="184"/>
      <c r="O2" s="169" t="s">
        <v>19</v>
      </c>
      <c r="P2" s="169" t="s">
        <v>46</v>
      </c>
      <c r="Q2" s="169" t="s">
        <v>4</v>
      </c>
      <c r="R2" s="169"/>
      <c r="S2" s="169"/>
      <c r="T2" s="169"/>
      <c r="U2" s="169"/>
    </row>
    <row r="3" spans="1:26" s="3" customFormat="1" ht="33" customHeight="1">
      <c r="A3" s="172"/>
      <c r="B3" s="183"/>
      <c r="C3" s="183"/>
      <c r="D3" s="181"/>
      <c r="E3" s="181"/>
      <c r="F3" s="182"/>
      <c r="G3" s="186"/>
      <c r="H3" s="72"/>
      <c r="I3" s="185" t="s">
        <v>2</v>
      </c>
      <c r="J3" s="176"/>
      <c r="K3" s="176"/>
      <c r="L3" s="177" t="s">
        <v>1</v>
      </c>
      <c r="M3" s="177"/>
      <c r="N3" s="177"/>
      <c r="O3" s="187"/>
      <c r="P3" s="187"/>
      <c r="Q3" s="169" t="s">
        <v>5</v>
      </c>
      <c r="R3" s="169"/>
      <c r="S3" s="169"/>
      <c r="T3" s="170" t="s">
        <v>6</v>
      </c>
      <c r="U3" s="170"/>
      <c r="V3" s="33"/>
    </row>
    <row r="4" spans="1:26" s="14" customFormat="1" ht="38.25" customHeight="1">
      <c r="A4" s="173"/>
      <c r="B4" s="183"/>
      <c r="C4" s="183"/>
      <c r="D4" s="181"/>
      <c r="E4" s="181"/>
      <c r="F4" s="182"/>
      <c r="G4" s="186"/>
      <c r="H4" s="73" t="s">
        <v>16</v>
      </c>
      <c r="I4" s="74" t="s">
        <v>17</v>
      </c>
      <c r="J4" s="75" t="s">
        <v>49</v>
      </c>
      <c r="K4" s="76" t="s">
        <v>50</v>
      </c>
      <c r="L4" s="77" t="s">
        <v>18</v>
      </c>
      <c r="M4" s="78" t="s">
        <v>51</v>
      </c>
      <c r="N4" s="79" t="s">
        <v>52</v>
      </c>
      <c r="O4" s="188"/>
      <c r="P4" s="188"/>
      <c r="Q4" s="131" t="s">
        <v>47</v>
      </c>
      <c r="R4" s="132" t="s">
        <v>58</v>
      </c>
      <c r="S4" s="132" t="s">
        <v>53</v>
      </c>
      <c r="T4" s="82" t="s">
        <v>56</v>
      </c>
      <c r="U4" s="83" t="s">
        <v>55</v>
      </c>
    </row>
    <row r="5" spans="1:26" s="3" customFormat="1" ht="27" customHeight="1">
      <c r="A5" s="38"/>
      <c r="B5" s="22" t="s">
        <v>59</v>
      </c>
      <c r="C5" s="22">
        <v>1</v>
      </c>
      <c r="D5" s="22">
        <v>4</v>
      </c>
      <c r="E5" s="47">
        <v>450001010743</v>
      </c>
      <c r="F5" s="93" t="s">
        <v>309</v>
      </c>
      <c r="G5" s="67" t="s">
        <v>485</v>
      </c>
      <c r="H5" s="136">
        <v>20</v>
      </c>
      <c r="I5" s="136">
        <v>219</v>
      </c>
      <c r="J5" s="136">
        <v>1131715</v>
      </c>
      <c r="K5" s="137">
        <f t="shared" ref="K5:K68" si="0">IF(AND(I5&gt;0,J5&gt;0),J5/I5,0)</f>
        <v>5167.6484018264837</v>
      </c>
      <c r="L5" s="136">
        <v>8901</v>
      </c>
      <c r="M5" s="136">
        <v>1131715</v>
      </c>
      <c r="N5" s="137">
        <f t="shared" ref="N5:N34" si="1">IF(AND(L5&gt;0,M5&gt;0),M5/L5,0)</f>
        <v>127.14470284237726</v>
      </c>
      <c r="O5" s="99"/>
      <c r="P5" s="99"/>
      <c r="Q5" s="99"/>
      <c r="R5" s="99"/>
      <c r="S5" s="101"/>
      <c r="T5" s="22"/>
      <c r="U5" s="127"/>
      <c r="V5" s="28">
        <v>1</v>
      </c>
      <c r="W5" s="28" t="s">
        <v>518</v>
      </c>
      <c r="Y5" s="28">
        <v>1</v>
      </c>
      <c r="Z5" s="28" t="s">
        <v>539</v>
      </c>
    </row>
    <row r="6" spans="1:26" s="3" customFormat="1" ht="27" customHeight="1">
      <c r="A6" s="38"/>
      <c r="B6" s="22" t="s">
        <v>59</v>
      </c>
      <c r="C6" s="22">
        <v>2</v>
      </c>
      <c r="D6" s="22">
        <v>2</v>
      </c>
      <c r="E6" s="123">
        <v>642000500347</v>
      </c>
      <c r="F6" s="93" t="s">
        <v>442</v>
      </c>
      <c r="G6" s="67" t="s">
        <v>443</v>
      </c>
      <c r="H6" s="136">
        <v>20</v>
      </c>
      <c r="I6" s="136">
        <v>332</v>
      </c>
      <c r="J6" s="136">
        <v>9033962</v>
      </c>
      <c r="K6" s="137">
        <f t="shared" si="0"/>
        <v>27210.72891566265</v>
      </c>
      <c r="L6" s="136">
        <v>28419</v>
      </c>
      <c r="M6" s="136">
        <v>9033962</v>
      </c>
      <c r="N6" s="137">
        <f t="shared" si="1"/>
        <v>317.88458425701117</v>
      </c>
      <c r="O6" s="99"/>
      <c r="P6" s="99"/>
      <c r="Q6" s="99" t="s">
        <v>64</v>
      </c>
      <c r="R6" s="99"/>
      <c r="S6" s="101">
        <v>0.25835599999999997</v>
      </c>
      <c r="T6" s="22" t="s">
        <v>64</v>
      </c>
      <c r="U6" s="127">
        <v>0</v>
      </c>
      <c r="V6" s="28">
        <v>2</v>
      </c>
      <c r="W6" s="29" t="s">
        <v>8</v>
      </c>
      <c r="Y6" s="28">
        <v>2</v>
      </c>
      <c r="Z6" s="28" t="s">
        <v>20</v>
      </c>
    </row>
    <row r="7" spans="1:26" s="3" customFormat="1" ht="27" customHeight="1">
      <c r="A7" s="38"/>
      <c r="B7" s="22" t="s">
        <v>59</v>
      </c>
      <c r="C7" s="22">
        <v>3</v>
      </c>
      <c r="D7" s="22">
        <v>4</v>
      </c>
      <c r="E7" s="123">
        <v>1420001007059</v>
      </c>
      <c r="F7" s="93" t="s">
        <v>121</v>
      </c>
      <c r="G7" s="67" t="s">
        <v>122</v>
      </c>
      <c r="H7" s="136">
        <v>20</v>
      </c>
      <c r="I7" s="136">
        <v>68</v>
      </c>
      <c r="J7" s="136">
        <v>965839</v>
      </c>
      <c r="K7" s="137">
        <f t="shared" si="0"/>
        <v>14203.514705882353</v>
      </c>
      <c r="L7" s="136">
        <v>3684</v>
      </c>
      <c r="M7" s="136">
        <v>965839</v>
      </c>
      <c r="N7" s="137">
        <f t="shared" si="1"/>
        <v>262.17128121606947</v>
      </c>
      <c r="O7" s="99" t="s">
        <v>64</v>
      </c>
      <c r="P7" s="99"/>
      <c r="Q7" s="99"/>
      <c r="R7" s="99"/>
      <c r="S7" s="101"/>
      <c r="T7" s="22"/>
      <c r="U7" s="127"/>
      <c r="V7" s="28">
        <v>3</v>
      </c>
      <c r="W7" s="29" t="s">
        <v>9</v>
      </c>
    </row>
    <row r="8" spans="1:26" s="3" customFormat="1" ht="27" customHeight="1">
      <c r="A8" s="39"/>
      <c r="B8" s="22" t="s">
        <v>98</v>
      </c>
      <c r="C8" s="22">
        <v>4</v>
      </c>
      <c r="D8" s="22">
        <v>4</v>
      </c>
      <c r="E8" s="49">
        <v>1420001008767</v>
      </c>
      <c r="F8" s="93" t="s">
        <v>150</v>
      </c>
      <c r="G8" s="67" t="s">
        <v>151</v>
      </c>
      <c r="H8" s="136">
        <v>15</v>
      </c>
      <c r="I8" s="136">
        <v>221</v>
      </c>
      <c r="J8" s="136">
        <v>6280563</v>
      </c>
      <c r="K8" s="137">
        <f t="shared" si="0"/>
        <v>28418.837104072398</v>
      </c>
      <c r="L8" s="136">
        <v>16405.919999999998</v>
      </c>
      <c r="M8" s="136">
        <v>6280563</v>
      </c>
      <c r="N8" s="137">
        <f t="shared" si="1"/>
        <v>382.82296878200066</v>
      </c>
      <c r="O8" s="99"/>
      <c r="P8" s="99"/>
      <c r="Q8" s="99"/>
      <c r="R8" s="99"/>
      <c r="S8" s="101"/>
      <c r="T8" s="22"/>
      <c r="U8" s="127"/>
      <c r="V8" s="28">
        <v>4</v>
      </c>
      <c r="W8" s="29" t="s">
        <v>519</v>
      </c>
    </row>
    <row r="9" spans="1:26" s="3" customFormat="1" ht="27" customHeight="1">
      <c r="A9" s="38"/>
      <c r="B9" s="22" t="s">
        <v>59</v>
      </c>
      <c r="C9" s="22">
        <v>5</v>
      </c>
      <c r="D9" s="22">
        <v>4</v>
      </c>
      <c r="E9" s="47">
        <v>1420001011993</v>
      </c>
      <c r="F9" s="93" t="s">
        <v>515</v>
      </c>
      <c r="G9" s="67" t="s">
        <v>516</v>
      </c>
      <c r="H9" s="136">
        <v>20</v>
      </c>
      <c r="I9" s="136">
        <v>224</v>
      </c>
      <c r="J9" s="136">
        <v>2990306</v>
      </c>
      <c r="K9" s="137">
        <f t="shared" si="0"/>
        <v>13349.580357142857</v>
      </c>
      <c r="L9" s="136">
        <v>11961</v>
      </c>
      <c r="M9" s="136">
        <v>2990306</v>
      </c>
      <c r="N9" s="137">
        <f t="shared" si="1"/>
        <v>250.00468188278572</v>
      </c>
      <c r="O9" s="99"/>
      <c r="P9" s="99"/>
      <c r="Q9" s="99"/>
      <c r="R9" s="99"/>
      <c r="S9" s="101"/>
      <c r="T9" s="22" t="s">
        <v>64</v>
      </c>
      <c r="U9" s="127">
        <v>8.3000000000000004E-2</v>
      </c>
      <c r="V9" s="28">
        <v>5</v>
      </c>
      <c r="W9" s="29" t="s">
        <v>520</v>
      </c>
    </row>
    <row r="10" spans="1:26" s="3" customFormat="1" ht="27" customHeight="1">
      <c r="A10" s="38"/>
      <c r="B10" s="22" t="s">
        <v>59</v>
      </c>
      <c r="C10" s="22">
        <v>6</v>
      </c>
      <c r="D10" s="22">
        <v>4</v>
      </c>
      <c r="E10" s="49">
        <v>1420001014575</v>
      </c>
      <c r="F10" s="93" t="s">
        <v>225</v>
      </c>
      <c r="G10" s="67" t="s">
        <v>227</v>
      </c>
      <c r="H10" s="136">
        <v>10</v>
      </c>
      <c r="I10" s="136">
        <v>7</v>
      </c>
      <c r="J10" s="136">
        <v>220382</v>
      </c>
      <c r="K10" s="137">
        <f t="shared" si="0"/>
        <v>31483.142857142859</v>
      </c>
      <c r="L10" s="136">
        <v>590.75</v>
      </c>
      <c r="M10" s="136">
        <v>220382</v>
      </c>
      <c r="N10" s="137">
        <f t="shared" si="1"/>
        <v>373.05459162082099</v>
      </c>
      <c r="O10" s="99" t="s">
        <v>64</v>
      </c>
      <c r="P10" s="99"/>
      <c r="Q10" s="99"/>
      <c r="R10" s="99"/>
      <c r="S10" s="101"/>
      <c r="T10" s="22"/>
      <c r="U10" s="127"/>
      <c r="V10" s="28">
        <v>6</v>
      </c>
      <c r="W10" s="30" t="s">
        <v>521</v>
      </c>
    </row>
    <row r="11" spans="1:26" s="3" customFormat="1" ht="27" customHeight="1">
      <c r="A11" s="38"/>
      <c r="B11" s="22" t="s">
        <v>59</v>
      </c>
      <c r="C11" s="22">
        <v>7</v>
      </c>
      <c r="D11" s="22">
        <v>4</v>
      </c>
      <c r="E11" s="123">
        <v>1420001015268</v>
      </c>
      <c r="F11" s="93" t="s">
        <v>399</v>
      </c>
      <c r="G11" s="67" t="s">
        <v>129</v>
      </c>
      <c r="H11" s="136">
        <v>10</v>
      </c>
      <c r="I11" s="136">
        <v>3</v>
      </c>
      <c r="J11" s="136">
        <v>22400</v>
      </c>
      <c r="K11" s="137">
        <f t="shared" si="0"/>
        <v>7466.666666666667</v>
      </c>
      <c r="L11" s="136">
        <v>124</v>
      </c>
      <c r="M11" s="136">
        <v>22400</v>
      </c>
      <c r="N11" s="137">
        <f t="shared" si="1"/>
        <v>180.64516129032259</v>
      </c>
      <c r="O11" s="99"/>
      <c r="P11" s="99"/>
      <c r="Q11" s="99"/>
      <c r="R11" s="99"/>
      <c r="S11" s="101"/>
      <c r="T11" s="22"/>
      <c r="U11" s="127"/>
      <c r="V11" s="28"/>
      <c r="W11" s="29"/>
      <c r="Y11" s="28"/>
      <c r="Z11" s="28"/>
    </row>
    <row r="12" spans="1:26" s="3" customFormat="1" ht="27" customHeight="1">
      <c r="A12" s="38"/>
      <c r="B12" s="22" t="s">
        <v>59</v>
      </c>
      <c r="C12" s="22">
        <v>8</v>
      </c>
      <c r="D12" s="22">
        <v>4</v>
      </c>
      <c r="E12" s="123">
        <v>1420001015458</v>
      </c>
      <c r="F12" s="93" t="s">
        <v>310</v>
      </c>
      <c r="G12" s="67" t="s">
        <v>510</v>
      </c>
      <c r="H12" s="136">
        <v>20</v>
      </c>
      <c r="I12" s="136">
        <v>132</v>
      </c>
      <c r="J12" s="136">
        <v>1140115</v>
      </c>
      <c r="K12" s="137">
        <f t="shared" si="0"/>
        <v>8637.234848484848</v>
      </c>
      <c r="L12" s="136">
        <v>5455.1</v>
      </c>
      <c r="M12" s="136">
        <v>1140115</v>
      </c>
      <c r="N12" s="137">
        <f t="shared" si="1"/>
        <v>208.99983501677329</v>
      </c>
      <c r="O12" s="99" t="s">
        <v>64</v>
      </c>
      <c r="P12" s="99"/>
      <c r="Q12" s="99"/>
      <c r="R12" s="99"/>
      <c r="S12" s="101"/>
      <c r="T12" s="22"/>
      <c r="U12" s="127"/>
      <c r="V12" s="28"/>
      <c r="W12" s="29"/>
      <c r="Y12" s="28"/>
      <c r="Z12" s="28"/>
    </row>
    <row r="13" spans="1:26" s="3" customFormat="1" ht="27" customHeight="1">
      <c r="A13" s="38"/>
      <c r="B13" s="22" t="s">
        <v>59</v>
      </c>
      <c r="C13" s="22">
        <v>9</v>
      </c>
      <c r="D13" s="22">
        <v>4</v>
      </c>
      <c r="E13" s="123">
        <v>1420001015796</v>
      </c>
      <c r="F13" s="93" t="s">
        <v>74</v>
      </c>
      <c r="G13" s="67" t="s">
        <v>75</v>
      </c>
      <c r="H13" s="136">
        <v>20</v>
      </c>
      <c r="I13" s="136">
        <v>76</v>
      </c>
      <c r="J13" s="136">
        <v>860271</v>
      </c>
      <c r="K13" s="137">
        <f t="shared" si="0"/>
        <v>11319.355263157895</v>
      </c>
      <c r="L13" s="136">
        <v>3780</v>
      </c>
      <c r="M13" s="136">
        <v>860271</v>
      </c>
      <c r="N13" s="137">
        <f t="shared" si="1"/>
        <v>227.58492063492062</v>
      </c>
      <c r="O13" s="99"/>
      <c r="P13" s="99"/>
      <c r="Q13" s="99"/>
      <c r="R13" s="99"/>
      <c r="S13" s="101"/>
      <c r="T13" s="22"/>
      <c r="U13" s="127"/>
      <c r="V13" s="28"/>
      <c r="W13" s="29"/>
      <c r="Y13" s="28"/>
      <c r="Z13" s="28"/>
    </row>
    <row r="14" spans="1:26" s="3" customFormat="1" ht="27" customHeight="1">
      <c r="A14" s="38"/>
      <c r="B14" s="22" t="s">
        <v>59</v>
      </c>
      <c r="C14" s="22">
        <v>10</v>
      </c>
      <c r="D14" s="22">
        <v>2</v>
      </c>
      <c r="E14" s="122">
        <v>1420005000423</v>
      </c>
      <c r="F14" s="93" t="s">
        <v>127</v>
      </c>
      <c r="G14" s="67" t="s">
        <v>128</v>
      </c>
      <c r="H14" s="136">
        <v>20</v>
      </c>
      <c r="I14" s="136">
        <v>328</v>
      </c>
      <c r="J14" s="136">
        <v>3450420</v>
      </c>
      <c r="K14" s="137">
        <f t="shared" si="0"/>
        <v>10519.573170731708</v>
      </c>
      <c r="L14" s="136">
        <v>23876</v>
      </c>
      <c r="M14" s="136">
        <v>3450420</v>
      </c>
      <c r="N14" s="137">
        <f t="shared" si="1"/>
        <v>144.51415647512147</v>
      </c>
      <c r="O14" s="99"/>
      <c r="P14" s="129"/>
      <c r="Q14" s="99"/>
      <c r="R14" s="99"/>
      <c r="S14" s="101"/>
      <c r="T14" s="22"/>
      <c r="U14" s="127"/>
      <c r="V14" s="28"/>
      <c r="W14" s="29"/>
      <c r="Y14" s="28"/>
      <c r="Z14" s="28"/>
    </row>
    <row r="15" spans="1:26" s="3" customFormat="1" ht="27" customHeight="1">
      <c r="A15" s="38"/>
      <c r="B15" s="22" t="s">
        <v>59</v>
      </c>
      <c r="C15" s="22">
        <v>12</v>
      </c>
      <c r="D15" s="22">
        <v>2</v>
      </c>
      <c r="E15" s="123">
        <v>1420005002923</v>
      </c>
      <c r="F15" s="93" t="s">
        <v>529</v>
      </c>
      <c r="G15" s="67" t="s">
        <v>328</v>
      </c>
      <c r="H15" s="136">
        <v>20</v>
      </c>
      <c r="I15" s="136">
        <v>310</v>
      </c>
      <c r="J15" s="136">
        <v>5345357</v>
      </c>
      <c r="K15" s="137">
        <f t="shared" si="0"/>
        <v>17243.087096774194</v>
      </c>
      <c r="L15" s="136">
        <v>33892</v>
      </c>
      <c r="M15" s="136">
        <v>5345357</v>
      </c>
      <c r="N15" s="137">
        <f t="shared" si="1"/>
        <v>157.71736693024903</v>
      </c>
      <c r="O15" s="99"/>
      <c r="P15" s="99"/>
      <c r="Q15" s="99" t="s">
        <v>64</v>
      </c>
      <c r="R15" s="99"/>
      <c r="S15" s="101">
        <v>1.9E-2</v>
      </c>
      <c r="T15" s="22"/>
      <c r="U15" s="127"/>
      <c r="V15" s="28"/>
      <c r="W15" s="29"/>
      <c r="Y15" s="28"/>
      <c r="Z15" s="28"/>
    </row>
    <row r="16" spans="1:26" s="3" customFormat="1" ht="27" customHeight="1">
      <c r="A16" s="38"/>
      <c r="B16" s="22" t="s">
        <v>59</v>
      </c>
      <c r="C16" s="22">
        <v>11</v>
      </c>
      <c r="D16" s="22">
        <v>2</v>
      </c>
      <c r="E16" s="123">
        <v>1420005002923</v>
      </c>
      <c r="F16" s="93" t="s">
        <v>464</v>
      </c>
      <c r="G16" s="67" t="s">
        <v>252</v>
      </c>
      <c r="H16" s="136">
        <v>20</v>
      </c>
      <c r="I16" s="136">
        <v>280</v>
      </c>
      <c r="J16" s="136">
        <v>4890365</v>
      </c>
      <c r="K16" s="137">
        <f t="shared" si="0"/>
        <v>17465.589285714286</v>
      </c>
      <c r="L16" s="136">
        <v>25703</v>
      </c>
      <c r="M16" s="136">
        <v>4890365</v>
      </c>
      <c r="N16" s="137">
        <f t="shared" si="1"/>
        <v>190.26436602731198</v>
      </c>
      <c r="O16" s="99"/>
      <c r="P16" s="99"/>
      <c r="Q16" s="99" t="s">
        <v>64</v>
      </c>
      <c r="R16" s="99"/>
      <c r="S16" s="101">
        <v>0.185</v>
      </c>
      <c r="T16" s="22"/>
      <c r="U16" s="127"/>
      <c r="V16" s="28"/>
      <c r="W16" s="29"/>
      <c r="Y16" s="28"/>
      <c r="Z16" s="28"/>
    </row>
    <row r="17" spans="1:26" s="3" customFormat="1" ht="27" customHeight="1">
      <c r="A17" s="38"/>
      <c r="B17" s="22" t="s">
        <v>59</v>
      </c>
      <c r="C17" s="22">
        <v>13</v>
      </c>
      <c r="D17" s="22">
        <v>2</v>
      </c>
      <c r="E17" s="123">
        <v>1420005002931</v>
      </c>
      <c r="F17" s="93" t="s">
        <v>465</v>
      </c>
      <c r="G17" s="67" t="s">
        <v>254</v>
      </c>
      <c r="H17" s="136">
        <v>17</v>
      </c>
      <c r="I17" s="136">
        <v>159</v>
      </c>
      <c r="J17" s="136">
        <v>2429530</v>
      </c>
      <c r="K17" s="137">
        <f t="shared" si="0"/>
        <v>15280.06289308176</v>
      </c>
      <c r="L17" s="136">
        <v>10681</v>
      </c>
      <c r="M17" s="136">
        <v>2429530</v>
      </c>
      <c r="N17" s="137">
        <f t="shared" si="1"/>
        <v>227.46278438348469</v>
      </c>
      <c r="O17" s="99"/>
      <c r="P17" s="99"/>
      <c r="Q17" s="99"/>
      <c r="R17" s="99"/>
      <c r="S17" s="101"/>
      <c r="T17" s="22"/>
      <c r="U17" s="127"/>
      <c r="V17" s="28"/>
      <c r="W17" s="29"/>
      <c r="Y17" s="28"/>
      <c r="Z17" s="28"/>
    </row>
    <row r="18" spans="1:26" s="3" customFormat="1" ht="27" customHeight="1">
      <c r="A18" s="38"/>
      <c r="B18" s="22" t="s">
        <v>59</v>
      </c>
      <c r="C18" s="22">
        <v>14</v>
      </c>
      <c r="D18" s="22">
        <v>5</v>
      </c>
      <c r="E18" s="122">
        <v>1420005003343</v>
      </c>
      <c r="F18" s="93" t="s">
        <v>390</v>
      </c>
      <c r="G18" s="67" t="s">
        <v>91</v>
      </c>
      <c r="H18" s="136">
        <v>25</v>
      </c>
      <c r="I18" s="136">
        <v>263</v>
      </c>
      <c r="J18" s="136">
        <v>6674011</v>
      </c>
      <c r="K18" s="137">
        <f t="shared" si="0"/>
        <v>25376.467680608366</v>
      </c>
      <c r="L18" s="136">
        <v>24311</v>
      </c>
      <c r="M18" s="136">
        <v>6674011</v>
      </c>
      <c r="N18" s="137">
        <f t="shared" si="1"/>
        <v>274.52638723211714</v>
      </c>
      <c r="O18" s="99"/>
      <c r="P18" s="99"/>
      <c r="Q18" s="99"/>
      <c r="R18" s="99"/>
      <c r="S18" s="101"/>
      <c r="T18" s="22"/>
      <c r="U18" s="127"/>
      <c r="V18" s="28"/>
      <c r="W18" s="29"/>
      <c r="Y18" s="28"/>
      <c r="Z18" s="28"/>
    </row>
    <row r="19" spans="1:26" s="3" customFormat="1" ht="27" customHeight="1">
      <c r="A19" s="38"/>
      <c r="B19" s="22" t="s">
        <v>59</v>
      </c>
      <c r="C19" s="22">
        <v>15</v>
      </c>
      <c r="D19" s="22">
        <v>5</v>
      </c>
      <c r="E19" s="123">
        <v>1420005003905</v>
      </c>
      <c r="F19" s="93" t="s">
        <v>78</v>
      </c>
      <c r="G19" s="67" t="s">
        <v>79</v>
      </c>
      <c r="H19" s="136">
        <v>20</v>
      </c>
      <c r="I19" s="136">
        <v>311</v>
      </c>
      <c r="J19" s="136">
        <v>3796350</v>
      </c>
      <c r="K19" s="137">
        <f t="shared" si="0"/>
        <v>12206.913183279743</v>
      </c>
      <c r="L19" s="136">
        <v>29508</v>
      </c>
      <c r="M19" s="136">
        <v>3796350</v>
      </c>
      <c r="N19" s="137">
        <f t="shared" si="1"/>
        <v>128.65494103294023</v>
      </c>
      <c r="O19" s="99"/>
      <c r="P19" s="99"/>
      <c r="Q19" s="99" t="s">
        <v>64</v>
      </c>
      <c r="R19" s="99" t="s">
        <v>64</v>
      </c>
      <c r="S19" s="101">
        <v>0.13139999999999999</v>
      </c>
      <c r="T19" s="22"/>
      <c r="U19" s="127"/>
      <c r="V19" s="28"/>
      <c r="W19" s="29"/>
      <c r="Y19" s="28"/>
      <c r="Z19" s="28"/>
    </row>
    <row r="20" spans="1:26" s="3" customFormat="1" ht="27" customHeight="1">
      <c r="A20" s="38"/>
      <c r="B20" s="22" t="s">
        <v>59</v>
      </c>
      <c r="C20" s="22">
        <v>16</v>
      </c>
      <c r="D20" s="22">
        <v>2</v>
      </c>
      <c r="E20" s="123">
        <v>1420005003946</v>
      </c>
      <c r="F20" s="93" t="s">
        <v>486</v>
      </c>
      <c r="G20" s="67" t="s">
        <v>487</v>
      </c>
      <c r="H20" s="136">
        <v>10</v>
      </c>
      <c r="I20" s="136">
        <v>117</v>
      </c>
      <c r="J20" s="136">
        <v>2457564</v>
      </c>
      <c r="K20" s="137">
        <f t="shared" si="0"/>
        <v>21004.820512820512</v>
      </c>
      <c r="L20" s="136">
        <v>10791.5</v>
      </c>
      <c r="M20" s="136">
        <v>2457564</v>
      </c>
      <c r="N20" s="137">
        <f t="shared" si="1"/>
        <v>227.73145531205114</v>
      </c>
      <c r="O20" s="99"/>
      <c r="P20" s="99"/>
      <c r="Q20" s="99"/>
      <c r="R20" s="99"/>
      <c r="S20" s="101"/>
      <c r="T20" s="22"/>
      <c r="U20" s="127"/>
      <c r="V20" s="28"/>
      <c r="W20" s="29"/>
      <c r="Y20" s="28"/>
      <c r="Z20" s="28"/>
    </row>
    <row r="21" spans="1:26" s="3" customFormat="1" ht="27" customHeight="1">
      <c r="A21" s="38"/>
      <c r="B21" s="22" t="s">
        <v>59</v>
      </c>
      <c r="C21" s="22">
        <v>17</v>
      </c>
      <c r="D21" s="22">
        <v>2</v>
      </c>
      <c r="E21" s="47">
        <v>1420005004366</v>
      </c>
      <c r="F21" s="93" t="s">
        <v>363</v>
      </c>
      <c r="G21" s="67" t="s">
        <v>435</v>
      </c>
      <c r="H21" s="136">
        <v>15</v>
      </c>
      <c r="I21" s="136">
        <v>149</v>
      </c>
      <c r="J21" s="136">
        <v>1033500</v>
      </c>
      <c r="K21" s="137">
        <f t="shared" si="0"/>
        <v>6936.2416107382551</v>
      </c>
      <c r="L21" s="136">
        <v>13515</v>
      </c>
      <c r="M21" s="136">
        <v>1033500</v>
      </c>
      <c r="N21" s="137">
        <f t="shared" si="1"/>
        <v>76.470588235294116</v>
      </c>
      <c r="O21" s="99"/>
      <c r="P21" s="99"/>
      <c r="Q21" s="99" t="s">
        <v>64</v>
      </c>
      <c r="R21" s="99"/>
      <c r="S21" s="101">
        <v>0.14000000000000001</v>
      </c>
      <c r="T21" s="22"/>
      <c r="U21" s="127"/>
      <c r="V21" s="28"/>
      <c r="W21" s="29"/>
      <c r="Y21" s="28"/>
      <c r="Z21" s="28"/>
    </row>
    <row r="22" spans="1:26" s="3" customFormat="1" ht="27" customHeight="1">
      <c r="A22" s="38"/>
      <c r="B22" s="22" t="s">
        <v>59</v>
      </c>
      <c r="C22" s="22">
        <v>18</v>
      </c>
      <c r="D22" s="22">
        <v>2</v>
      </c>
      <c r="E22" s="123">
        <v>1420005005406</v>
      </c>
      <c r="F22" s="93" t="s">
        <v>212</v>
      </c>
      <c r="G22" s="67" t="s">
        <v>213</v>
      </c>
      <c r="H22" s="136">
        <v>20</v>
      </c>
      <c r="I22" s="136">
        <v>174</v>
      </c>
      <c r="J22" s="136">
        <v>1141935</v>
      </c>
      <c r="K22" s="137">
        <f t="shared" si="0"/>
        <v>6562.8448275862065</v>
      </c>
      <c r="L22" s="136">
        <v>7135</v>
      </c>
      <c r="M22" s="136">
        <v>1141935</v>
      </c>
      <c r="N22" s="137">
        <f t="shared" si="1"/>
        <v>160.04695164681149</v>
      </c>
      <c r="O22" s="99"/>
      <c r="P22" s="99"/>
      <c r="Q22" s="99"/>
      <c r="R22" s="99"/>
      <c r="S22" s="101"/>
      <c r="T22" s="22"/>
      <c r="U22" s="127"/>
      <c r="V22" s="28"/>
      <c r="W22" s="29"/>
      <c r="Y22" s="28"/>
      <c r="Z22" s="28"/>
    </row>
    <row r="23" spans="1:26" s="3" customFormat="1" ht="27" customHeight="1">
      <c r="A23" s="38"/>
      <c r="B23" s="22" t="s">
        <v>59</v>
      </c>
      <c r="C23" s="22">
        <v>19</v>
      </c>
      <c r="D23" s="22">
        <v>2</v>
      </c>
      <c r="E23" s="123">
        <v>1420005005777</v>
      </c>
      <c r="F23" s="93" t="s">
        <v>422</v>
      </c>
      <c r="G23" s="67" t="s">
        <v>423</v>
      </c>
      <c r="H23" s="136">
        <v>20</v>
      </c>
      <c r="I23" s="136">
        <v>289</v>
      </c>
      <c r="J23" s="136">
        <v>3457990</v>
      </c>
      <c r="K23" s="137">
        <f t="shared" si="0"/>
        <v>11965.363321799308</v>
      </c>
      <c r="L23" s="136">
        <v>24664</v>
      </c>
      <c r="M23" s="136">
        <v>3457990</v>
      </c>
      <c r="N23" s="137">
        <f t="shared" si="1"/>
        <v>140.20394096659098</v>
      </c>
      <c r="O23" s="99"/>
      <c r="P23" s="99"/>
      <c r="Q23" s="99"/>
      <c r="R23" s="99"/>
      <c r="S23" s="101"/>
      <c r="T23" s="22"/>
      <c r="U23" s="127"/>
      <c r="V23" s="28"/>
      <c r="W23" s="29"/>
      <c r="Y23" s="28"/>
      <c r="Z23" s="28"/>
    </row>
    <row r="24" spans="1:26" s="3" customFormat="1" ht="27" customHeight="1">
      <c r="A24" s="38"/>
      <c r="B24" s="22" t="s">
        <v>59</v>
      </c>
      <c r="C24" s="22">
        <v>20</v>
      </c>
      <c r="D24" s="22">
        <v>2</v>
      </c>
      <c r="E24" s="123">
        <v>1420005005777</v>
      </c>
      <c r="F24" s="93" t="s">
        <v>430</v>
      </c>
      <c r="G24" s="67" t="s">
        <v>198</v>
      </c>
      <c r="H24" s="136">
        <v>30</v>
      </c>
      <c r="I24" s="136">
        <v>276</v>
      </c>
      <c r="J24" s="136">
        <v>2604560</v>
      </c>
      <c r="K24" s="137">
        <f t="shared" si="0"/>
        <v>9436.811594202898</v>
      </c>
      <c r="L24" s="136">
        <v>26630.5</v>
      </c>
      <c r="M24" s="136">
        <v>2604560</v>
      </c>
      <c r="N24" s="137">
        <f t="shared" si="1"/>
        <v>97.803646195152169</v>
      </c>
      <c r="O24" s="99"/>
      <c r="P24" s="99"/>
      <c r="Q24" s="99"/>
      <c r="R24" s="99"/>
      <c r="S24" s="101"/>
      <c r="T24" s="22"/>
      <c r="U24" s="127"/>
      <c r="V24" s="28"/>
      <c r="W24" s="29"/>
      <c r="Y24" s="28"/>
      <c r="Z24" s="28"/>
    </row>
    <row r="25" spans="1:26" s="3" customFormat="1" ht="27" customHeight="1">
      <c r="A25" s="38"/>
      <c r="B25" s="22" t="s">
        <v>59</v>
      </c>
      <c r="C25" s="22">
        <v>21</v>
      </c>
      <c r="D25" s="22">
        <v>5</v>
      </c>
      <c r="E25" s="47">
        <v>1420005007121</v>
      </c>
      <c r="F25" s="93" t="s">
        <v>411</v>
      </c>
      <c r="G25" s="67" t="s">
        <v>156</v>
      </c>
      <c r="H25" s="136">
        <v>14</v>
      </c>
      <c r="I25" s="136">
        <v>159</v>
      </c>
      <c r="J25" s="136">
        <v>1271001</v>
      </c>
      <c r="K25" s="137">
        <f t="shared" si="0"/>
        <v>7993.7169811320755</v>
      </c>
      <c r="L25" s="136">
        <v>8898</v>
      </c>
      <c r="M25" s="136">
        <v>1271001</v>
      </c>
      <c r="N25" s="137">
        <f t="shared" si="1"/>
        <v>142.84120026972354</v>
      </c>
      <c r="O25" s="99"/>
      <c r="P25" s="99"/>
      <c r="Q25" s="99"/>
      <c r="R25" s="99"/>
      <c r="S25" s="101"/>
      <c r="T25" s="22"/>
      <c r="U25" s="127"/>
      <c r="V25" s="28"/>
      <c r="W25" s="29"/>
      <c r="Y25" s="28"/>
      <c r="Z25" s="28"/>
    </row>
    <row r="26" spans="1:26" s="3" customFormat="1" ht="27" customHeight="1">
      <c r="A26" s="38"/>
      <c r="B26" s="22" t="s">
        <v>59</v>
      </c>
      <c r="C26" s="22">
        <v>22</v>
      </c>
      <c r="D26" s="22">
        <v>5</v>
      </c>
      <c r="E26" s="47">
        <v>1420005007121</v>
      </c>
      <c r="F26" s="93" t="s">
        <v>411</v>
      </c>
      <c r="G26" s="67" t="s">
        <v>540</v>
      </c>
      <c r="H26" s="136">
        <v>10</v>
      </c>
      <c r="I26" s="136">
        <v>105</v>
      </c>
      <c r="J26" s="136">
        <v>1791721</v>
      </c>
      <c r="K26" s="137">
        <f t="shared" si="0"/>
        <v>17064.009523809524</v>
      </c>
      <c r="L26" s="136">
        <v>7672</v>
      </c>
      <c r="M26" s="136">
        <v>1791721</v>
      </c>
      <c r="N26" s="137">
        <f t="shared" si="1"/>
        <v>233.54027632950991</v>
      </c>
      <c r="O26" s="99"/>
      <c r="P26" s="99"/>
      <c r="Q26" s="99"/>
      <c r="R26" s="99"/>
      <c r="S26" s="101"/>
      <c r="T26" s="22"/>
      <c r="U26" s="127"/>
      <c r="V26" s="28"/>
      <c r="W26" s="29"/>
      <c r="Y26" s="28"/>
      <c r="Z26" s="28"/>
    </row>
    <row r="27" spans="1:26" s="3" customFormat="1" ht="27" customHeight="1">
      <c r="A27" s="38"/>
      <c r="B27" s="22" t="s">
        <v>59</v>
      </c>
      <c r="C27" s="22">
        <v>23</v>
      </c>
      <c r="D27" s="22">
        <v>6</v>
      </c>
      <c r="E27" s="123">
        <v>1420005007690</v>
      </c>
      <c r="F27" s="93" t="s">
        <v>324</v>
      </c>
      <c r="G27" s="67" t="s">
        <v>323</v>
      </c>
      <c r="H27" s="136">
        <v>20</v>
      </c>
      <c r="I27" s="136">
        <v>207</v>
      </c>
      <c r="J27" s="136">
        <v>51000</v>
      </c>
      <c r="K27" s="137">
        <f t="shared" si="0"/>
        <v>246.37681159420291</v>
      </c>
      <c r="L27" s="136">
        <v>207</v>
      </c>
      <c r="M27" s="136">
        <v>51000</v>
      </c>
      <c r="N27" s="137">
        <f t="shared" si="1"/>
        <v>246.37681159420291</v>
      </c>
      <c r="O27" s="99" t="s">
        <v>64</v>
      </c>
      <c r="P27" s="99"/>
      <c r="Q27" s="99"/>
      <c r="R27" s="99"/>
      <c r="S27" s="101"/>
      <c r="T27" s="22"/>
      <c r="U27" s="127"/>
      <c r="V27" s="28"/>
      <c r="W27" s="29"/>
      <c r="Y27" s="28"/>
      <c r="Z27" s="28"/>
    </row>
    <row r="28" spans="1:26" s="45" customFormat="1" ht="27" customHeight="1">
      <c r="A28" s="39"/>
      <c r="B28" s="22" t="s">
        <v>98</v>
      </c>
      <c r="C28" s="22">
        <v>24</v>
      </c>
      <c r="D28" s="22">
        <v>4</v>
      </c>
      <c r="E28" s="49">
        <v>2420001014517</v>
      </c>
      <c r="F28" s="93" t="s">
        <v>415</v>
      </c>
      <c r="G28" s="67" t="s">
        <v>164</v>
      </c>
      <c r="H28" s="136">
        <v>20</v>
      </c>
      <c r="I28" s="136">
        <f>19+20+20+19+20+20+21+20+19+21+22+22</f>
        <v>243</v>
      </c>
      <c r="J28" s="136">
        <f>204900+217510+208778+207540+212150+214490+219050+274920+257000+274722+261985+311072</f>
        <v>2864117</v>
      </c>
      <c r="K28" s="137">
        <f t="shared" si="0"/>
        <v>11786.489711934157</v>
      </c>
      <c r="L28" s="136">
        <f>1453+1590+1541+1519+1557+1515+1556+1622+1593+1700+1582+1890</f>
        <v>19118</v>
      </c>
      <c r="M28" s="136">
        <f>204900+217510+208778+207540+212150+214490+219050+274920+257000+274722+261985+311072</f>
        <v>2864117</v>
      </c>
      <c r="N28" s="137">
        <f t="shared" si="1"/>
        <v>149.81258499843079</v>
      </c>
      <c r="O28" s="99"/>
      <c r="P28" s="99"/>
      <c r="Q28" s="99"/>
      <c r="R28" s="99"/>
      <c r="S28" s="101"/>
      <c r="T28" s="22"/>
      <c r="U28" s="127"/>
      <c r="V28" s="28"/>
      <c r="W28" s="29"/>
      <c r="X28" s="19"/>
      <c r="Y28" s="28"/>
      <c r="Z28" s="28"/>
    </row>
    <row r="29" spans="1:26" s="3" customFormat="1" ht="27" customHeight="1">
      <c r="A29" s="39"/>
      <c r="B29" s="22" t="s">
        <v>98</v>
      </c>
      <c r="C29" s="22">
        <v>25</v>
      </c>
      <c r="D29" s="22">
        <v>4</v>
      </c>
      <c r="E29" s="49">
        <v>2420001014517</v>
      </c>
      <c r="F29" s="93" t="s">
        <v>415</v>
      </c>
      <c r="G29" s="67" t="s">
        <v>416</v>
      </c>
      <c r="H29" s="136">
        <v>20</v>
      </c>
      <c r="I29" s="136">
        <f>2+5+7+7+7</f>
        <v>28</v>
      </c>
      <c r="J29" s="136">
        <f>5760+18140+22415+22760+32330</f>
        <v>101405</v>
      </c>
      <c r="K29" s="137">
        <f t="shared" si="0"/>
        <v>3621.6071428571427</v>
      </c>
      <c r="L29" s="136">
        <f>64+244+273+248+342</f>
        <v>1171</v>
      </c>
      <c r="M29" s="136">
        <f>J29</f>
        <v>101405</v>
      </c>
      <c r="N29" s="137">
        <f t="shared" si="1"/>
        <v>86.596925704526043</v>
      </c>
      <c r="O29" s="99" t="s">
        <v>64</v>
      </c>
      <c r="P29" s="99"/>
      <c r="Q29" s="99"/>
      <c r="R29" s="99"/>
      <c r="S29" s="101"/>
      <c r="T29" s="22"/>
      <c r="U29" s="127"/>
      <c r="V29" s="28"/>
      <c r="W29" s="29"/>
      <c r="X29" s="19"/>
      <c r="Y29" s="28"/>
      <c r="Z29" s="28"/>
    </row>
    <row r="30" spans="1:26" s="3" customFormat="1" ht="27" customHeight="1">
      <c r="A30" s="38"/>
      <c r="B30" s="22" t="s">
        <v>59</v>
      </c>
      <c r="C30" s="22">
        <v>26</v>
      </c>
      <c r="D30" s="22">
        <v>4</v>
      </c>
      <c r="E30" s="123">
        <v>2420001015498</v>
      </c>
      <c r="F30" s="93" t="s">
        <v>478</v>
      </c>
      <c r="G30" s="93" t="s">
        <v>380</v>
      </c>
      <c r="H30" s="136">
        <v>10</v>
      </c>
      <c r="I30" s="136">
        <v>96</v>
      </c>
      <c r="J30" s="136">
        <v>810800</v>
      </c>
      <c r="K30" s="137">
        <f t="shared" si="0"/>
        <v>8445.8333333333339</v>
      </c>
      <c r="L30" s="136">
        <v>3404</v>
      </c>
      <c r="M30" s="136">
        <v>810800</v>
      </c>
      <c r="N30" s="137">
        <f t="shared" si="1"/>
        <v>238.19036427732081</v>
      </c>
      <c r="O30" s="99"/>
      <c r="P30" s="99"/>
      <c r="Q30" s="99"/>
      <c r="R30" s="99"/>
      <c r="S30" s="101"/>
      <c r="T30" s="22"/>
      <c r="U30" s="127"/>
      <c r="V30" s="28"/>
      <c r="W30" s="29"/>
      <c r="Y30" s="28"/>
      <c r="Z30" s="28"/>
    </row>
    <row r="31" spans="1:26" s="3" customFormat="1" ht="27" customHeight="1">
      <c r="A31" s="38"/>
      <c r="B31" s="22" t="s">
        <v>59</v>
      </c>
      <c r="C31" s="22">
        <v>27</v>
      </c>
      <c r="D31" s="22">
        <v>4</v>
      </c>
      <c r="E31" s="123">
        <v>2420002018896</v>
      </c>
      <c r="F31" s="93" t="s">
        <v>409</v>
      </c>
      <c r="G31" s="67" t="s">
        <v>410</v>
      </c>
      <c r="H31" s="136">
        <v>13</v>
      </c>
      <c r="I31" s="136">
        <v>89</v>
      </c>
      <c r="J31" s="136">
        <v>491161</v>
      </c>
      <c r="K31" s="137">
        <f t="shared" si="0"/>
        <v>5518.6629213483147</v>
      </c>
      <c r="L31" s="136">
        <v>6769.5</v>
      </c>
      <c r="M31" s="136">
        <v>491161</v>
      </c>
      <c r="N31" s="137">
        <f t="shared" si="1"/>
        <v>72.554989290198691</v>
      </c>
      <c r="O31" s="99"/>
      <c r="P31" s="99"/>
      <c r="Q31" s="99"/>
      <c r="R31" s="99"/>
      <c r="S31" s="101"/>
      <c r="T31" s="22"/>
      <c r="U31" s="127"/>
      <c r="V31" s="28"/>
      <c r="W31" s="29"/>
      <c r="Y31" s="28"/>
      <c r="Z31" s="28"/>
    </row>
    <row r="32" spans="1:26" s="3" customFormat="1" ht="27" customHeight="1">
      <c r="A32" s="38"/>
      <c r="B32" s="22" t="s">
        <v>59</v>
      </c>
      <c r="C32" s="22">
        <v>29</v>
      </c>
      <c r="D32" s="22">
        <v>2</v>
      </c>
      <c r="E32" s="103">
        <v>2420005000356</v>
      </c>
      <c r="F32" s="93" t="s">
        <v>370</v>
      </c>
      <c r="G32" s="67" t="s">
        <v>237</v>
      </c>
      <c r="H32" s="136">
        <v>15</v>
      </c>
      <c r="I32" s="136">
        <v>150</v>
      </c>
      <c r="J32" s="136">
        <v>2733464</v>
      </c>
      <c r="K32" s="137">
        <f t="shared" si="0"/>
        <v>18223.093333333334</v>
      </c>
      <c r="L32" s="136">
        <v>15773.5</v>
      </c>
      <c r="M32" s="136">
        <v>2733464</v>
      </c>
      <c r="N32" s="137">
        <f t="shared" si="1"/>
        <v>173.29470314134466</v>
      </c>
      <c r="O32" s="99"/>
      <c r="P32" s="99"/>
      <c r="Q32" s="99"/>
      <c r="R32" s="99"/>
      <c r="S32" s="101"/>
      <c r="T32" s="22"/>
      <c r="U32" s="127"/>
      <c r="V32" s="28"/>
      <c r="W32" s="29"/>
      <c r="Y32" s="28"/>
      <c r="Z32" s="28"/>
    </row>
    <row r="33" spans="1:26" s="3" customFormat="1" ht="27" customHeight="1">
      <c r="A33" s="38"/>
      <c r="B33" s="22" t="s">
        <v>59</v>
      </c>
      <c r="C33" s="22">
        <v>28</v>
      </c>
      <c r="D33" s="22">
        <v>2</v>
      </c>
      <c r="E33" s="103">
        <v>2420005000356</v>
      </c>
      <c r="F33" s="93" t="s">
        <v>370</v>
      </c>
      <c r="G33" s="67" t="s">
        <v>170</v>
      </c>
      <c r="H33" s="136">
        <v>20</v>
      </c>
      <c r="I33" s="136">
        <v>262</v>
      </c>
      <c r="J33" s="136">
        <v>3337550</v>
      </c>
      <c r="K33" s="137">
        <f t="shared" si="0"/>
        <v>12738.740458015267</v>
      </c>
      <c r="L33" s="136">
        <v>24107.5</v>
      </c>
      <c r="M33" s="136">
        <v>3337550</v>
      </c>
      <c r="N33" s="137">
        <f t="shared" si="1"/>
        <v>138.44446748937054</v>
      </c>
      <c r="O33" s="99"/>
      <c r="P33" s="99"/>
      <c r="Q33" s="99"/>
      <c r="R33" s="99"/>
      <c r="S33" s="101"/>
      <c r="T33" s="22"/>
      <c r="U33" s="127"/>
      <c r="V33" s="28"/>
      <c r="W33" s="29"/>
      <c r="Y33" s="28"/>
      <c r="Z33" s="28"/>
    </row>
    <row r="34" spans="1:26" s="3" customFormat="1" ht="27" customHeight="1">
      <c r="A34" s="38"/>
      <c r="B34" s="22" t="s">
        <v>59</v>
      </c>
      <c r="C34" s="22">
        <v>30</v>
      </c>
      <c r="D34" s="22">
        <v>3</v>
      </c>
      <c r="E34" s="47">
        <v>2420005002765</v>
      </c>
      <c r="F34" s="93" t="s">
        <v>192</v>
      </c>
      <c r="G34" s="67" t="s">
        <v>345</v>
      </c>
      <c r="H34" s="136">
        <v>25</v>
      </c>
      <c r="I34" s="136">
        <v>265</v>
      </c>
      <c r="J34" s="136">
        <v>9439943</v>
      </c>
      <c r="K34" s="137">
        <f t="shared" si="0"/>
        <v>35622.426415094342</v>
      </c>
      <c r="L34" s="136">
        <v>19861</v>
      </c>
      <c r="M34" s="136">
        <v>9439943</v>
      </c>
      <c r="N34" s="137">
        <f t="shared" si="1"/>
        <v>475.30048839434068</v>
      </c>
      <c r="O34" s="99"/>
      <c r="P34" s="99"/>
      <c r="Q34" s="99"/>
      <c r="R34" s="99"/>
      <c r="S34" s="101"/>
      <c r="T34" s="22"/>
      <c r="U34" s="127"/>
      <c r="V34" s="28"/>
      <c r="W34" s="29"/>
      <c r="Y34" s="28"/>
      <c r="Z34" s="28"/>
    </row>
    <row r="35" spans="1:26" s="3" customFormat="1" ht="27" customHeight="1">
      <c r="A35" s="38"/>
      <c r="B35" s="22" t="s">
        <v>59</v>
      </c>
      <c r="C35" s="22">
        <v>32</v>
      </c>
      <c r="D35" s="22">
        <v>3</v>
      </c>
      <c r="E35" s="47">
        <v>2420005002765</v>
      </c>
      <c r="F35" s="93" t="s">
        <v>236</v>
      </c>
      <c r="G35" s="67" t="s">
        <v>456</v>
      </c>
      <c r="H35" s="136">
        <v>30</v>
      </c>
      <c r="I35" s="136">
        <v>402</v>
      </c>
      <c r="J35" s="136">
        <v>12224663</v>
      </c>
      <c r="K35" s="137">
        <f t="shared" si="0"/>
        <v>30409.609452736317</v>
      </c>
      <c r="L35" s="136">
        <v>29211.5</v>
      </c>
      <c r="M35" s="136">
        <v>12224663</v>
      </c>
      <c r="N35" s="137">
        <v>418</v>
      </c>
      <c r="O35" s="99"/>
      <c r="P35" s="99"/>
      <c r="Q35" s="99"/>
      <c r="R35" s="99"/>
      <c r="S35" s="101"/>
      <c r="T35" s="22"/>
      <c r="U35" s="127"/>
      <c r="V35" s="28"/>
      <c r="W35" s="29"/>
      <c r="Y35" s="28"/>
      <c r="Z35" s="28"/>
    </row>
    <row r="36" spans="1:26" s="3" customFormat="1" ht="27" customHeight="1">
      <c r="A36" s="38"/>
      <c r="B36" s="22" t="s">
        <v>59</v>
      </c>
      <c r="C36" s="22">
        <v>31</v>
      </c>
      <c r="D36" s="22">
        <v>3</v>
      </c>
      <c r="E36" s="47">
        <v>2420005002765</v>
      </c>
      <c r="F36" s="93" t="s">
        <v>192</v>
      </c>
      <c r="G36" s="67" t="s">
        <v>427</v>
      </c>
      <c r="H36" s="136">
        <v>22</v>
      </c>
      <c r="I36" s="136">
        <v>282</v>
      </c>
      <c r="J36" s="136">
        <v>7928575</v>
      </c>
      <c r="K36" s="137">
        <f t="shared" si="0"/>
        <v>28115.514184397161</v>
      </c>
      <c r="L36" s="136">
        <v>14927</v>
      </c>
      <c r="M36" s="136">
        <v>7928575</v>
      </c>
      <c r="N36" s="137">
        <f t="shared" ref="N36:N67" si="2">IF(AND(L36&gt;0,M36&gt;0),M36/L36,0)</f>
        <v>531.15662892744695</v>
      </c>
      <c r="O36" s="99"/>
      <c r="P36" s="99"/>
      <c r="Q36" s="99"/>
      <c r="R36" s="99"/>
      <c r="S36" s="101"/>
      <c r="T36" s="22"/>
      <c r="U36" s="127"/>
      <c r="V36" s="28"/>
      <c r="W36" s="29"/>
      <c r="Y36" s="28"/>
      <c r="Z36" s="28"/>
    </row>
    <row r="37" spans="1:26" s="3" customFormat="1" ht="27" customHeight="1">
      <c r="A37" s="38"/>
      <c r="B37" s="22" t="s">
        <v>59</v>
      </c>
      <c r="C37" s="22">
        <v>33</v>
      </c>
      <c r="D37" s="22">
        <v>2</v>
      </c>
      <c r="E37" s="123">
        <v>2420005002963</v>
      </c>
      <c r="F37" s="93" t="s">
        <v>466</v>
      </c>
      <c r="G37" s="67" t="s">
        <v>467</v>
      </c>
      <c r="H37" s="136">
        <v>22</v>
      </c>
      <c r="I37" s="136">
        <v>352</v>
      </c>
      <c r="J37" s="136">
        <v>3977854</v>
      </c>
      <c r="K37" s="137">
        <f t="shared" si="0"/>
        <v>11300.72159090909</v>
      </c>
      <c r="L37" s="136">
        <v>15877</v>
      </c>
      <c r="M37" s="136">
        <v>3977854</v>
      </c>
      <c r="N37" s="137">
        <f t="shared" si="2"/>
        <v>250.54191597908925</v>
      </c>
      <c r="O37" s="99"/>
      <c r="P37" s="99"/>
      <c r="Q37" s="99"/>
      <c r="R37" s="99"/>
      <c r="S37" s="101"/>
      <c r="T37" s="22"/>
      <c r="U37" s="127"/>
      <c r="V37" s="28"/>
      <c r="W37" s="29"/>
      <c r="Y37" s="28"/>
      <c r="Z37" s="28"/>
    </row>
    <row r="38" spans="1:26" s="3" customFormat="1" ht="27" customHeight="1">
      <c r="A38" s="38"/>
      <c r="B38" s="22" t="s">
        <v>59</v>
      </c>
      <c r="C38" s="22">
        <v>34</v>
      </c>
      <c r="D38" s="22">
        <v>5</v>
      </c>
      <c r="E38" s="123">
        <v>2420005003292</v>
      </c>
      <c r="F38" s="93" t="s">
        <v>123</v>
      </c>
      <c r="G38" s="67" t="s">
        <v>124</v>
      </c>
      <c r="H38" s="136">
        <v>40</v>
      </c>
      <c r="I38" s="136">
        <v>454</v>
      </c>
      <c r="J38" s="136">
        <v>3316800</v>
      </c>
      <c r="K38" s="137">
        <f t="shared" si="0"/>
        <v>7305.7268722466961</v>
      </c>
      <c r="L38" s="136">
        <v>48985</v>
      </c>
      <c r="M38" s="136">
        <v>3316800</v>
      </c>
      <c r="N38" s="137">
        <f t="shared" si="2"/>
        <v>67.710523629682555</v>
      </c>
      <c r="O38" s="99"/>
      <c r="P38" s="99"/>
      <c r="Q38" s="99"/>
      <c r="R38" s="99"/>
      <c r="S38" s="101"/>
      <c r="T38" s="22"/>
      <c r="U38" s="127"/>
      <c r="V38" s="28"/>
      <c r="W38" s="29"/>
      <c r="Y38" s="28"/>
      <c r="Z38" s="28"/>
    </row>
    <row r="39" spans="1:26" s="3" customFormat="1" ht="27" customHeight="1">
      <c r="A39" s="38"/>
      <c r="B39" s="22" t="s">
        <v>59</v>
      </c>
      <c r="C39" s="22">
        <v>35</v>
      </c>
      <c r="D39" s="22">
        <v>2</v>
      </c>
      <c r="E39" s="122">
        <v>2420005003961</v>
      </c>
      <c r="F39" s="93" t="s">
        <v>490</v>
      </c>
      <c r="G39" s="67" t="s">
        <v>311</v>
      </c>
      <c r="H39" s="136">
        <v>20</v>
      </c>
      <c r="I39" s="136">
        <v>210</v>
      </c>
      <c r="J39" s="136">
        <v>2147130</v>
      </c>
      <c r="K39" s="137">
        <f t="shared" si="0"/>
        <v>10224.428571428571</v>
      </c>
      <c r="L39" s="136">
        <v>20479</v>
      </c>
      <c r="M39" s="136">
        <v>2147130</v>
      </c>
      <c r="N39" s="137">
        <f t="shared" si="2"/>
        <v>104.8454514380585</v>
      </c>
      <c r="O39" s="99"/>
      <c r="P39" s="99"/>
      <c r="Q39" s="99"/>
      <c r="R39" s="99"/>
      <c r="S39" s="101"/>
      <c r="T39" s="22"/>
      <c r="U39" s="127"/>
      <c r="V39" s="28"/>
      <c r="W39" s="29"/>
      <c r="Y39" s="28"/>
      <c r="Z39" s="28"/>
    </row>
    <row r="40" spans="1:26" s="3" customFormat="1" ht="27" customHeight="1">
      <c r="A40" s="39"/>
      <c r="B40" s="22" t="s">
        <v>98</v>
      </c>
      <c r="C40" s="22">
        <v>36</v>
      </c>
      <c r="D40" s="22">
        <v>6</v>
      </c>
      <c r="E40" s="49">
        <v>2420005006246</v>
      </c>
      <c r="F40" s="67" t="s">
        <v>350</v>
      </c>
      <c r="G40" s="67" t="s">
        <v>350</v>
      </c>
      <c r="H40" s="136">
        <v>10</v>
      </c>
      <c r="I40" s="136">
        <v>60</v>
      </c>
      <c r="J40" s="136">
        <v>1544212</v>
      </c>
      <c r="K40" s="137">
        <f t="shared" si="0"/>
        <v>25736.866666666665</v>
      </c>
      <c r="L40" s="136">
        <v>5670</v>
      </c>
      <c r="M40" s="136">
        <v>1544212</v>
      </c>
      <c r="N40" s="137">
        <f t="shared" si="2"/>
        <v>272.3477954144621</v>
      </c>
      <c r="O40" s="99"/>
      <c r="P40" s="99"/>
      <c r="Q40" s="99" t="s">
        <v>64</v>
      </c>
      <c r="R40" s="99"/>
      <c r="S40" s="101">
        <v>0.5</v>
      </c>
      <c r="T40" s="22"/>
      <c r="U40" s="127"/>
      <c r="V40" s="28"/>
      <c r="W40" s="29"/>
      <c r="X40" s="19"/>
      <c r="Y40" s="28"/>
      <c r="Z40" s="28"/>
    </row>
    <row r="41" spans="1:26" s="3" customFormat="1" ht="27" customHeight="1">
      <c r="A41" s="38"/>
      <c r="B41" s="22" t="s">
        <v>59</v>
      </c>
      <c r="C41" s="22">
        <v>37</v>
      </c>
      <c r="D41" s="22">
        <v>6</v>
      </c>
      <c r="E41" s="123">
        <v>2420005006808</v>
      </c>
      <c r="F41" s="93" t="s">
        <v>262</v>
      </c>
      <c r="G41" s="67" t="s">
        <v>468</v>
      </c>
      <c r="H41" s="136">
        <v>20</v>
      </c>
      <c r="I41" s="136">
        <v>296</v>
      </c>
      <c r="J41" s="136">
        <v>4934056</v>
      </c>
      <c r="K41" s="137">
        <f t="shared" si="0"/>
        <v>16669.108108108107</v>
      </c>
      <c r="L41" s="136">
        <v>19621</v>
      </c>
      <c r="M41" s="136">
        <v>4934056</v>
      </c>
      <c r="N41" s="137">
        <f t="shared" si="2"/>
        <v>251.4681208908822</v>
      </c>
      <c r="O41" s="99"/>
      <c r="P41" s="99"/>
      <c r="Q41" s="99"/>
      <c r="R41" s="99"/>
      <c r="S41" s="101"/>
      <c r="T41" s="22"/>
      <c r="U41" s="127"/>
      <c r="V41" s="28"/>
      <c r="W41" s="29"/>
      <c r="Y41" s="28"/>
      <c r="Z41" s="28"/>
    </row>
    <row r="42" spans="1:26" s="3" customFormat="1" ht="27" customHeight="1">
      <c r="A42" s="38"/>
      <c r="B42" s="22" t="s">
        <v>59</v>
      </c>
      <c r="C42" s="22">
        <v>38</v>
      </c>
      <c r="D42" s="22">
        <v>2</v>
      </c>
      <c r="E42" s="123">
        <v>2420005007244</v>
      </c>
      <c r="F42" s="93" t="s">
        <v>202</v>
      </c>
      <c r="G42" s="67" t="s">
        <v>432</v>
      </c>
      <c r="H42" s="136">
        <v>10</v>
      </c>
      <c r="I42" s="136">
        <v>113</v>
      </c>
      <c r="J42" s="136">
        <v>2165600</v>
      </c>
      <c r="K42" s="137">
        <f t="shared" si="0"/>
        <v>19164.601769911504</v>
      </c>
      <c r="L42" s="136">
        <v>4961</v>
      </c>
      <c r="M42" s="136">
        <v>2165600</v>
      </c>
      <c r="N42" s="137">
        <f t="shared" si="2"/>
        <v>436.52489417456155</v>
      </c>
      <c r="O42" s="99"/>
      <c r="P42" s="99"/>
      <c r="Q42" s="99" t="s">
        <v>64</v>
      </c>
      <c r="R42" s="99" t="s">
        <v>64</v>
      </c>
      <c r="S42" s="101">
        <v>0.1</v>
      </c>
      <c r="T42" s="22"/>
      <c r="U42" s="127"/>
      <c r="V42" s="28"/>
      <c r="W42" s="29"/>
      <c r="Y42" s="28"/>
      <c r="Z42" s="28"/>
    </row>
    <row r="43" spans="1:26" s="3" customFormat="1" ht="27" customHeight="1">
      <c r="A43" s="38"/>
      <c r="B43" s="22" t="s">
        <v>59</v>
      </c>
      <c r="C43" s="22">
        <v>39</v>
      </c>
      <c r="D43" s="22">
        <v>2</v>
      </c>
      <c r="E43" s="123">
        <v>2420005007392</v>
      </c>
      <c r="F43" s="93" t="s">
        <v>176</v>
      </c>
      <c r="G43" s="67" t="s">
        <v>178</v>
      </c>
      <c r="H43" s="136">
        <v>20</v>
      </c>
      <c r="I43" s="136">
        <v>18</v>
      </c>
      <c r="J43" s="136">
        <v>630000</v>
      </c>
      <c r="K43" s="137">
        <f t="shared" si="0"/>
        <v>35000</v>
      </c>
      <c r="L43" s="136">
        <v>1615.5</v>
      </c>
      <c r="M43" s="136">
        <v>630000</v>
      </c>
      <c r="N43" s="137">
        <f t="shared" si="2"/>
        <v>389.97214484679665</v>
      </c>
      <c r="O43" s="99" t="s">
        <v>64</v>
      </c>
      <c r="P43" s="99"/>
      <c r="Q43" s="99"/>
      <c r="R43" s="99"/>
      <c r="S43" s="101"/>
      <c r="T43" s="22"/>
      <c r="U43" s="127"/>
      <c r="V43" s="28"/>
      <c r="W43" s="29"/>
      <c r="Y43" s="28"/>
      <c r="Z43" s="28"/>
    </row>
    <row r="44" spans="1:26" s="3" customFormat="1" ht="27" customHeight="1">
      <c r="A44" s="38"/>
      <c r="B44" s="22" t="s">
        <v>59</v>
      </c>
      <c r="C44" s="22">
        <v>40</v>
      </c>
      <c r="D44" s="22">
        <v>5</v>
      </c>
      <c r="E44" s="123">
        <v>2420005007525</v>
      </c>
      <c r="F44" s="93" t="s">
        <v>477</v>
      </c>
      <c r="G44" s="67" t="s">
        <v>283</v>
      </c>
      <c r="H44" s="136">
        <v>10</v>
      </c>
      <c r="I44" s="136">
        <v>22</v>
      </c>
      <c r="J44" s="136">
        <v>240000</v>
      </c>
      <c r="K44" s="137">
        <f t="shared" si="0"/>
        <v>10909.09090909091</v>
      </c>
      <c r="L44" s="136">
        <v>533</v>
      </c>
      <c r="M44" s="136">
        <v>240000</v>
      </c>
      <c r="N44" s="137">
        <f t="shared" si="2"/>
        <v>450.28142589118198</v>
      </c>
      <c r="O44" s="99" t="s">
        <v>64</v>
      </c>
      <c r="P44" s="99"/>
      <c r="Q44" s="99" t="s">
        <v>64</v>
      </c>
      <c r="R44" s="99"/>
      <c r="S44" s="101">
        <v>0</v>
      </c>
      <c r="T44" s="22"/>
      <c r="U44" s="127"/>
      <c r="V44" s="28"/>
      <c r="W44" s="29"/>
      <c r="Y44" s="28"/>
      <c r="Z44" s="28"/>
    </row>
    <row r="45" spans="1:26" s="3" customFormat="1" ht="27" customHeight="1">
      <c r="A45" s="38"/>
      <c r="B45" s="22" t="s">
        <v>59</v>
      </c>
      <c r="C45" s="22">
        <v>41</v>
      </c>
      <c r="D45" s="22">
        <v>6</v>
      </c>
      <c r="E45" s="123">
        <v>2420005007599</v>
      </c>
      <c r="F45" s="93" t="s">
        <v>308</v>
      </c>
      <c r="G45" s="67" t="s">
        <v>307</v>
      </c>
      <c r="H45" s="136">
        <v>20</v>
      </c>
      <c r="I45" s="136">
        <v>171</v>
      </c>
      <c r="J45" s="136">
        <v>2716365</v>
      </c>
      <c r="K45" s="137">
        <f t="shared" si="0"/>
        <v>15885.17543859649</v>
      </c>
      <c r="L45" s="136">
        <v>12866.5</v>
      </c>
      <c r="M45" s="136">
        <v>2716365</v>
      </c>
      <c r="N45" s="137">
        <f t="shared" si="2"/>
        <v>211.11918548167722</v>
      </c>
      <c r="O45" s="99"/>
      <c r="P45" s="99"/>
      <c r="Q45" s="99"/>
      <c r="R45" s="99"/>
      <c r="S45" s="101"/>
      <c r="T45" s="22"/>
      <c r="U45" s="127"/>
      <c r="V45" s="28"/>
      <c r="W45" s="30"/>
    </row>
    <row r="46" spans="1:26" s="3" customFormat="1" ht="27" customHeight="1">
      <c r="A46" s="38"/>
      <c r="B46" s="22" t="s">
        <v>59</v>
      </c>
      <c r="C46" s="22">
        <v>42</v>
      </c>
      <c r="D46" s="22">
        <v>5</v>
      </c>
      <c r="E46" s="123">
        <v>3013305000743</v>
      </c>
      <c r="F46" s="93" t="s">
        <v>398</v>
      </c>
      <c r="G46" s="67" t="s">
        <v>126</v>
      </c>
      <c r="H46" s="136">
        <v>20</v>
      </c>
      <c r="I46" s="136">
        <v>251</v>
      </c>
      <c r="J46" s="136">
        <v>1935429</v>
      </c>
      <c r="K46" s="137">
        <f t="shared" si="0"/>
        <v>7710.8725099601597</v>
      </c>
      <c r="L46" s="136">
        <v>11267</v>
      </c>
      <c r="M46" s="136">
        <v>1935429</v>
      </c>
      <c r="N46" s="137">
        <f t="shared" si="2"/>
        <v>171.77855684743054</v>
      </c>
      <c r="O46" s="99"/>
      <c r="P46" s="99"/>
      <c r="Q46" s="99" t="s">
        <v>64</v>
      </c>
      <c r="R46" s="99"/>
      <c r="S46" s="101">
        <v>2E-3</v>
      </c>
      <c r="T46" s="22"/>
      <c r="U46" s="127"/>
      <c r="V46" s="28"/>
      <c r="W46" s="29"/>
      <c r="Y46" s="28"/>
      <c r="Z46" s="28"/>
    </row>
    <row r="47" spans="1:26" s="3" customFormat="1" ht="27" customHeight="1">
      <c r="A47" s="38"/>
      <c r="B47" s="22" t="s">
        <v>59</v>
      </c>
      <c r="C47" s="22">
        <v>43</v>
      </c>
      <c r="D47" s="22">
        <v>4</v>
      </c>
      <c r="E47" s="124">
        <v>3420001016826</v>
      </c>
      <c r="F47" s="93" t="s">
        <v>255</v>
      </c>
      <c r="G47" s="67" t="s">
        <v>256</v>
      </c>
      <c r="H47" s="136">
        <v>20</v>
      </c>
      <c r="I47" s="136">
        <v>45</v>
      </c>
      <c r="J47" s="136">
        <v>483600</v>
      </c>
      <c r="K47" s="137">
        <f t="shared" si="0"/>
        <v>10746.666666666666</v>
      </c>
      <c r="L47" s="136">
        <v>2169.5</v>
      </c>
      <c r="M47" s="136">
        <v>483600</v>
      </c>
      <c r="N47" s="137">
        <f t="shared" si="2"/>
        <v>222.90850426365523</v>
      </c>
      <c r="O47" s="99" t="s">
        <v>64</v>
      </c>
      <c r="P47" s="99"/>
      <c r="Q47" s="99"/>
      <c r="R47" s="99"/>
      <c r="S47" s="101"/>
      <c r="T47" s="22"/>
      <c r="U47" s="127"/>
      <c r="V47" s="28"/>
      <c r="W47" s="29"/>
      <c r="Y47" s="28"/>
      <c r="Z47" s="28"/>
    </row>
    <row r="48" spans="1:26" s="3" customFormat="1" ht="27" customHeight="1">
      <c r="A48" s="38"/>
      <c r="B48" s="22" t="s">
        <v>59</v>
      </c>
      <c r="C48" s="22">
        <v>45</v>
      </c>
      <c r="D48" s="22">
        <v>4</v>
      </c>
      <c r="E48" s="123">
        <v>3420002011826</v>
      </c>
      <c r="F48" s="93" t="s">
        <v>433</v>
      </c>
      <c r="G48" s="67" t="s">
        <v>269</v>
      </c>
      <c r="H48" s="136">
        <v>20</v>
      </c>
      <c r="I48" s="136">
        <v>294</v>
      </c>
      <c r="J48" s="136">
        <v>3474300</v>
      </c>
      <c r="K48" s="137">
        <f t="shared" si="0"/>
        <v>11817.34693877551</v>
      </c>
      <c r="L48" s="136">
        <v>29560</v>
      </c>
      <c r="M48" s="136">
        <v>3474300</v>
      </c>
      <c r="N48" s="137">
        <f t="shared" si="2"/>
        <v>117.5338294993234</v>
      </c>
      <c r="O48" s="99"/>
      <c r="P48" s="99"/>
      <c r="Q48" s="99"/>
      <c r="R48" s="99"/>
      <c r="S48" s="101"/>
      <c r="T48" s="22"/>
      <c r="U48" s="127"/>
      <c r="V48" s="28"/>
      <c r="W48" s="29"/>
      <c r="Y48" s="28"/>
      <c r="Z48" s="28"/>
    </row>
    <row r="49" spans="1:26" s="3" customFormat="1" ht="27" customHeight="1">
      <c r="A49" s="38"/>
      <c r="B49" s="22" t="s">
        <v>59</v>
      </c>
      <c r="C49" s="22">
        <v>44</v>
      </c>
      <c r="D49" s="22">
        <v>4</v>
      </c>
      <c r="E49" s="123">
        <v>3420002011826</v>
      </c>
      <c r="F49" s="93" t="s">
        <v>433</v>
      </c>
      <c r="G49" s="67" t="s">
        <v>434</v>
      </c>
      <c r="H49" s="136">
        <v>20</v>
      </c>
      <c r="I49" s="136">
        <v>285</v>
      </c>
      <c r="J49" s="136">
        <v>3337340</v>
      </c>
      <c r="K49" s="137">
        <f t="shared" si="0"/>
        <v>11709.964912280702</v>
      </c>
      <c r="L49" s="136">
        <v>24048</v>
      </c>
      <c r="M49" s="136">
        <v>3337340</v>
      </c>
      <c r="N49" s="137">
        <f t="shared" si="2"/>
        <v>138.77827677977379</v>
      </c>
      <c r="O49" s="99"/>
      <c r="P49" s="99"/>
      <c r="Q49" s="99"/>
      <c r="R49" s="99"/>
      <c r="S49" s="101"/>
      <c r="T49" s="22"/>
      <c r="U49" s="127"/>
      <c r="V49" s="28"/>
      <c r="W49" s="29"/>
      <c r="Y49" s="28"/>
      <c r="Z49" s="28"/>
    </row>
    <row r="50" spans="1:26" s="3" customFormat="1" ht="27" customHeight="1">
      <c r="A50" s="38"/>
      <c r="B50" s="22" t="s">
        <v>59</v>
      </c>
      <c r="C50" s="22">
        <v>46</v>
      </c>
      <c r="D50" s="22">
        <v>2</v>
      </c>
      <c r="E50" s="122">
        <v>3420005000355</v>
      </c>
      <c r="F50" s="93" t="s">
        <v>266</v>
      </c>
      <c r="G50" s="67" t="s">
        <v>267</v>
      </c>
      <c r="H50" s="136">
        <v>29</v>
      </c>
      <c r="I50" s="136">
        <v>282</v>
      </c>
      <c r="J50" s="136">
        <v>3031500</v>
      </c>
      <c r="K50" s="137">
        <f t="shared" si="0"/>
        <v>10750</v>
      </c>
      <c r="L50" s="136">
        <v>28626</v>
      </c>
      <c r="M50" s="136">
        <v>3031500</v>
      </c>
      <c r="N50" s="137">
        <f t="shared" si="2"/>
        <v>105.9002305596311</v>
      </c>
      <c r="O50" s="99"/>
      <c r="P50" s="99"/>
      <c r="Q50" s="99"/>
      <c r="R50" s="99"/>
      <c r="S50" s="101"/>
      <c r="T50" s="22"/>
      <c r="U50" s="127"/>
      <c r="V50" s="28"/>
      <c r="W50" s="29"/>
      <c r="Y50" s="28"/>
      <c r="Z50" s="28"/>
    </row>
    <row r="51" spans="1:26" s="19" customFormat="1" ht="27" customHeight="1">
      <c r="A51" s="38"/>
      <c r="B51" s="22" t="s">
        <v>59</v>
      </c>
      <c r="C51" s="22">
        <v>47</v>
      </c>
      <c r="D51" s="22">
        <v>5</v>
      </c>
      <c r="E51" s="123">
        <v>3420005002327</v>
      </c>
      <c r="F51" s="93" t="s">
        <v>448</v>
      </c>
      <c r="G51" s="67" t="s">
        <v>229</v>
      </c>
      <c r="H51" s="136">
        <v>10</v>
      </c>
      <c r="I51" s="136">
        <v>92</v>
      </c>
      <c r="J51" s="136">
        <v>4724726</v>
      </c>
      <c r="K51" s="137">
        <f t="shared" si="0"/>
        <v>51355.717391304344</v>
      </c>
      <c r="L51" s="136">
        <v>6150</v>
      </c>
      <c r="M51" s="136">
        <v>4724726</v>
      </c>
      <c r="N51" s="137">
        <f t="shared" si="2"/>
        <v>768.24813008130081</v>
      </c>
      <c r="O51" s="99"/>
      <c r="P51" s="99"/>
      <c r="Q51" s="99"/>
      <c r="R51" s="99"/>
      <c r="S51" s="101"/>
      <c r="T51" s="22"/>
      <c r="U51" s="127"/>
      <c r="V51" s="28"/>
      <c r="W51" s="29"/>
      <c r="X51" s="3"/>
      <c r="Y51" s="28"/>
      <c r="Z51" s="28"/>
    </row>
    <row r="52" spans="1:26" s="3" customFormat="1" ht="27" customHeight="1">
      <c r="A52" s="38"/>
      <c r="B52" s="22" t="s">
        <v>59</v>
      </c>
      <c r="C52" s="22">
        <v>48</v>
      </c>
      <c r="D52" s="22">
        <v>5</v>
      </c>
      <c r="E52" s="123">
        <v>3420005002327</v>
      </c>
      <c r="F52" s="93" t="s">
        <v>448</v>
      </c>
      <c r="G52" s="67" t="s">
        <v>230</v>
      </c>
      <c r="H52" s="136">
        <v>20</v>
      </c>
      <c r="I52" s="136">
        <v>105</v>
      </c>
      <c r="J52" s="136">
        <v>4255651</v>
      </c>
      <c r="K52" s="137">
        <f t="shared" si="0"/>
        <v>40530.009523809524</v>
      </c>
      <c r="L52" s="136">
        <v>5381</v>
      </c>
      <c r="M52" s="136">
        <v>4255651</v>
      </c>
      <c r="N52" s="137">
        <f t="shared" si="2"/>
        <v>790.86619587437281</v>
      </c>
      <c r="O52" s="99"/>
      <c r="P52" s="99"/>
      <c r="Q52" s="99"/>
      <c r="R52" s="99"/>
      <c r="S52" s="101"/>
      <c r="T52" s="22"/>
      <c r="U52" s="127"/>
      <c r="V52" s="28"/>
      <c r="W52" s="29"/>
      <c r="Y52" s="28"/>
      <c r="Z52" s="28"/>
    </row>
    <row r="53" spans="1:26" s="3" customFormat="1" ht="27" customHeight="1">
      <c r="A53" s="38"/>
      <c r="B53" s="22" t="s">
        <v>59</v>
      </c>
      <c r="C53" s="22">
        <v>49</v>
      </c>
      <c r="D53" s="22">
        <v>2</v>
      </c>
      <c r="E53" s="123">
        <v>3420005003267</v>
      </c>
      <c r="F53" s="93" t="s">
        <v>531</v>
      </c>
      <c r="G53" s="67" t="s">
        <v>330</v>
      </c>
      <c r="H53" s="136">
        <v>20</v>
      </c>
      <c r="I53" s="136">
        <v>82</v>
      </c>
      <c r="J53" s="136">
        <v>261972</v>
      </c>
      <c r="K53" s="137">
        <f t="shared" si="0"/>
        <v>3194.7804878048782</v>
      </c>
      <c r="L53" s="136">
        <v>3808.75</v>
      </c>
      <c r="M53" s="136">
        <v>261972</v>
      </c>
      <c r="N53" s="137">
        <f t="shared" si="2"/>
        <v>68.781621266819826</v>
      </c>
      <c r="O53" s="99"/>
      <c r="P53" s="99"/>
      <c r="Q53" s="99"/>
      <c r="R53" s="99"/>
      <c r="S53" s="101"/>
      <c r="T53" s="22"/>
      <c r="U53" s="127"/>
      <c r="V53" s="28"/>
      <c r="W53" s="29"/>
      <c r="Y53" s="28"/>
      <c r="Z53" s="28"/>
    </row>
    <row r="54" spans="1:26" s="3" customFormat="1" ht="27" customHeight="1">
      <c r="A54" s="38"/>
      <c r="B54" s="22" t="s">
        <v>59</v>
      </c>
      <c r="C54" s="22">
        <v>50</v>
      </c>
      <c r="D54" s="22">
        <v>5</v>
      </c>
      <c r="E54" s="123">
        <v>3420005004240</v>
      </c>
      <c r="F54" s="93" t="s">
        <v>186</v>
      </c>
      <c r="G54" s="67" t="s">
        <v>187</v>
      </c>
      <c r="H54" s="136">
        <v>10</v>
      </c>
      <c r="I54" s="136">
        <v>190</v>
      </c>
      <c r="J54" s="136">
        <v>824564</v>
      </c>
      <c r="K54" s="137">
        <f t="shared" si="0"/>
        <v>4339.8105263157895</v>
      </c>
      <c r="L54" s="136">
        <v>3425</v>
      </c>
      <c r="M54" s="136">
        <v>824564</v>
      </c>
      <c r="N54" s="137">
        <f t="shared" si="2"/>
        <v>240.74861313868612</v>
      </c>
      <c r="O54" s="99"/>
      <c r="P54" s="99"/>
      <c r="Q54" s="99"/>
      <c r="R54" s="99"/>
      <c r="S54" s="101"/>
      <c r="T54" s="22"/>
      <c r="U54" s="127"/>
      <c r="V54" s="28"/>
      <c r="W54" s="29"/>
      <c r="Y54" s="28"/>
      <c r="Z54" s="28"/>
    </row>
    <row r="55" spans="1:26" s="19" customFormat="1" ht="27" customHeight="1">
      <c r="A55" s="38"/>
      <c r="B55" s="22" t="s">
        <v>59</v>
      </c>
      <c r="C55" s="22">
        <v>51</v>
      </c>
      <c r="D55" s="22">
        <v>2</v>
      </c>
      <c r="E55" s="123">
        <v>3420005004926</v>
      </c>
      <c r="F55" s="93" t="s">
        <v>497</v>
      </c>
      <c r="G55" s="67" t="s">
        <v>496</v>
      </c>
      <c r="H55" s="136">
        <v>40</v>
      </c>
      <c r="I55" s="136">
        <v>536</v>
      </c>
      <c r="J55" s="136">
        <v>9215636</v>
      </c>
      <c r="K55" s="137">
        <f t="shared" si="0"/>
        <v>17193.350746268658</v>
      </c>
      <c r="L55" s="136">
        <v>51992</v>
      </c>
      <c r="M55" s="136">
        <v>9215636</v>
      </c>
      <c r="N55" s="137">
        <f t="shared" si="2"/>
        <v>177.25103862132636</v>
      </c>
      <c r="O55" s="99"/>
      <c r="P55" s="99"/>
      <c r="Q55" s="99" t="s">
        <v>64</v>
      </c>
      <c r="R55" s="99"/>
      <c r="S55" s="125">
        <v>4.0000000000000003E-5</v>
      </c>
      <c r="T55" s="22"/>
      <c r="U55" s="127"/>
      <c r="V55" s="28"/>
      <c r="W55" s="29"/>
      <c r="X55" s="3"/>
      <c r="Y55" s="28"/>
      <c r="Z55" s="28"/>
    </row>
    <row r="56" spans="1:26" s="3" customFormat="1" ht="27" customHeight="1">
      <c r="A56" s="38"/>
      <c r="B56" s="22" t="s">
        <v>59</v>
      </c>
      <c r="C56" s="22">
        <v>52</v>
      </c>
      <c r="D56" s="22">
        <v>2</v>
      </c>
      <c r="E56" s="123">
        <v>3420005005222</v>
      </c>
      <c r="F56" s="93" t="s">
        <v>453</v>
      </c>
      <c r="G56" s="67" t="s">
        <v>454</v>
      </c>
      <c r="H56" s="136">
        <v>20</v>
      </c>
      <c r="I56" s="136">
        <v>252</v>
      </c>
      <c r="J56" s="136">
        <v>1939300</v>
      </c>
      <c r="K56" s="137">
        <f t="shared" si="0"/>
        <v>7695.6349206349205</v>
      </c>
      <c r="L56" s="136">
        <v>25515</v>
      </c>
      <c r="M56" s="136">
        <v>1939300</v>
      </c>
      <c r="N56" s="137">
        <f t="shared" si="2"/>
        <v>76.006270821085636</v>
      </c>
      <c r="O56" s="99"/>
      <c r="P56" s="99"/>
      <c r="Q56" s="99" t="s">
        <v>64</v>
      </c>
      <c r="R56" s="99"/>
      <c r="S56" s="101">
        <v>0.43</v>
      </c>
      <c r="T56" s="22" t="s">
        <v>64</v>
      </c>
      <c r="U56" s="127">
        <v>2.9999999999999997E-4</v>
      </c>
      <c r="V56" s="28"/>
      <c r="W56" s="29"/>
      <c r="Y56" s="28"/>
      <c r="Z56" s="28"/>
    </row>
    <row r="57" spans="1:26" s="3" customFormat="1" ht="27" customHeight="1">
      <c r="A57" s="38"/>
      <c r="B57" s="22" t="s">
        <v>59</v>
      </c>
      <c r="C57" s="22">
        <v>53</v>
      </c>
      <c r="D57" s="22">
        <v>2</v>
      </c>
      <c r="E57" s="47">
        <v>3420005005783</v>
      </c>
      <c r="F57" s="93" t="s">
        <v>513</v>
      </c>
      <c r="G57" s="67" t="s">
        <v>514</v>
      </c>
      <c r="H57" s="136">
        <v>20</v>
      </c>
      <c r="I57" s="136">
        <v>318</v>
      </c>
      <c r="J57" s="136">
        <v>6619722</v>
      </c>
      <c r="K57" s="137">
        <f t="shared" si="0"/>
        <v>20816.735849056604</v>
      </c>
      <c r="L57" s="136">
        <v>34980</v>
      </c>
      <c r="M57" s="136">
        <v>6619722</v>
      </c>
      <c r="N57" s="137">
        <f t="shared" si="2"/>
        <v>189.24305317324186</v>
      </c>
      <c r="O57" s="99"/>
      <c r="P57" s="99"/>
      <c r="Q57" s="99"/>
      <c r="R57" s="99"/>
      <c r="S57" s="101"/>
      <c r="T57" s="22"/>
      <c r="U57" s="127"/>
      <c r="V57" s="28"/>
      <c r="W57" s="29"/>
      <c r="Y57" s="28"/>
      <c r="Z57" s="28"/>
    </row>
    <row r="58" spans="1:26" s="3" customFormat="1" ht="27" customHeight="1">
      <c r="A58" s="38"/>
      <c r="B58" s="22" t="s">
        <v>59</v>
      </c>
      <c r="C58" s="22">
        <v>54</v>
      </c>
      <c r="D58" s="22">
        <v>2</v>
      </c>
      <c r="E58" s="123">
        <v>3420005006063</v>
      </c>
      <c r="F58" s="93" t="s">
        <v>428</v>
      </c>
      <c r="G58" s="67" t="s">
        <v>429</v>
      </c>
      <c r="H58" s="136">
        <v>20</v>
      </c>
      <c r="I58" s="136">
        <v>121</v>
      </c>
      <c r="J58" s="136">
        <v>4661645</v>
      </c>
      <c r="K58" s="137">
        <f t="shared" si="0"/>
        <v>38525.991735537187</v>
      </c>
      <c r="L58" s="136">
        <v>11281</v>
      </c>
      <c r="M58" s="136">
        <v>4661645</v>
      </c>
      <c r="N58" s="137">
        <f t="shared" si="2"/>
        <v>413.22976686463966</v>
      </c>
      <c r="O58" s="99"/>
      <c r="P58" s="99"/>
      <c r="Q58" s="99"/>
      <c r="R58" s="99"/>
      <c r="S58" s="101"/>
      <c r="T58" s="22"/>
      <c r="U58" s="127"/>
      <c r="V58" s="28"/>
      <c r="W58" s="29"/>
      <c r="Y58" s="28"/>
      <c r="Z58" s="28"/>
    </row>
    <row r="59" spans="1:26" s="3" customFormat="1" ht="27" customHeight="1">
      <c r="A59" s="38"/>
      <c r="B59" s="22" t="s">
        <v>59</v>
      </c>
      <c r="C59" s="22">
        <v>55</v>
      </c>
      <c r="D59" s="22">
        <v>5</v>
      </c>
      <c r="E59" s="123">
        <v>3420005006229</v>
      </c>
      <c r="F59" s="93" t="s">
        <v>195</v>
      </c>
      <c r="G59" s="67" t="s">
        <v>196</v>
      </c>
      <c r="H59" s="136">
        <v>20</v>
      </c>
      <c r="I59" s="136">
        <v>106</v>
      </c>
      <c r="J59" s="136">
        <v>556900</v>
      </c>
      <c r="K59" s="137">
        <f t="shared" si="0"/>
        <v>5253.7735849056608</v>
      </c>
      <c r="L59" s="136">
        <v>6244</v>
      </c>
      <c r="M59" s="136">
        <v>556900</v>
      </c>
      <c r="N59" s="137">
        <f t="shared" si="2"/>
        <v>89.189622037155672</v>
      </c>
      <c r="O59" s="99"/>
      <c r="P59" s="99"/>
      <c r="Q59" s="99"/>
      <c r="R59" s="99"/>
      <c r="S59" s="101"/>
      <c r="T59" s="22"/>
      <c r="U59" s="127"/>
      <c r="V59" s="28"/>
      <c r="W59" s="29"/>
      <c r="Y59" s="28"/>
      <c r="Z59" s="28"/>
    </row>
    <row r="60" spans="1:26" s="3" customFormat="1" ht="27" customHeight="1">
      <c r="A60" s="38"/>
      <c r="B60" s="22" t="s">
        <v>59</v>
      </c>
      <c r="C60" s="22">
        <v>56</v>
      </c>
      <c r="D60" s="22">
        <v>2</v>
      </c>
      <c r="E60" s="123">
        <v>3420005006542</v>
      </c>
      <c r="F60" s="93" t="s">
        <v>166</v>
      </c>
      <c r="G60" s="67" t="s">
        <v>88</v>
      </c>
      <c r="H60" s="136">
        <v>20</v>
      </c>
      <c r="I60" s="136">
        <v>262</v>
      </c>
      <c r="J60" s="136">
        <v>5334500</v>
      </c>
      <c r="K60" s="137">
        <f t="shared" si="0"/>
        <v>20360.687022900762</v>
      </c>
      <c r="L60" s="136">
        <v>20131</v>
      </c>
      <c r="M60" s="136">
        <v>5334500</v>
      </c>
      <c r="N60" s="137">
        <f t="shared" si="2"/>
        <v>264.98931995429933</v>
      </c>
      <c r="O60" s="99"/>
      <c r="P60" s="99"/>
      <c r="Q60" s="99" t="s">
        <v>64</v>
      </c>
      <c r="R60" s="99"/>
      <c r="S60" s="101">
        <v>1E-3</v>
      </c>
      <c r="T60" s="22"/>
      <c r="U60" s="127"/>
      <c r="V60" s="28"/>
      <c r="W60" s="29"/>
      <c r="Y60" s="28"/>
      <c r="Z60" s="28"/>
    </row>
    <row r="61" spans="1:26" s="19" customFormat="1" ht="27" customHeight="1">
      <c r="A61" s="38"/>
      <c r="B61" s="22" t="s">
        <v>59</v>
      </c>
      <c r="C61" s="22">
        <v>57</v>
      </c>
      <c r="D61" s="22">
        <v>2</v>
      </c>
      <c r="E61" s="123">
        <v>3420005006542</v>
      </c>
      <c r="F61" s="93" t="s">
        <v>166</v>
      </c>
      <c r="G61" s="67" t="s">
        <v>167</v>
      </c>
      <c r="H61" s="136">
        <v>10</v>
      </c>
      <c r="I61" s="136">
        <v>156</v>
      </c>
      <c r="J61" s="136">
        <v>2665039</v>
      </c>
      <c r="K61" s="137">
        <f t="shared" si="0"/>
        <v>17083.583333333332</v>
      </c>
      <c r="L61" s="136">
        <v>12469</v>
      </c>
      <c r="M61" s="136">
        <v>2665039</v>
      </c>
      <c r="N61" s="137">
        <f t="shared" si="2"/>
        <v>213.7331782821397</v>
      </c>
      <c r="O61" s="99"/>
      <c r="P61" s="99"/>
      <c r="Q61" s="99" t="s">
        <v>64</v>
      </c>
      <c r="R61" s="99"/>
      <c r="S61" s="101">
        <v>2.7000000000000001E-3</v>
      </c>
      <c r="T61" s="22"/>
      <c r="U61" s="127"/>
      <c r="V61" s="28"/>
      <c r="W61" s="29"/>
      <c r="X61" s="3"/>
      <c r="Y61" s="28"/>
      <c r="Z61" s="28"/>
    </row>
    <row r="62" spans="1:26" s="19" customFormat="1" ht="27" customHeight="1">
      <c r="A62" s="38"/>
      <c r="B62" s="22" t="s">
        <v>59</v>
      </c>
      <c r="C62" s="22">
        <v>58</v>
      </c>
      <c r="D62" s="22">
        <v>5</v>
      </c>
      <c r="E62" s="123">
        <v>3420005006848</v>
      </c>
      <c r="F62" s="93" t="s">
        <v>190</v>
      </c>
      <c r="G62" s="67" t="s">
        <v>357</v>
      </c>
      <c r="H62" s="136">
        <v>20</v>
      </c>
      <c r="I62" s="136">
        <v>175</v>
      </c>
      <c r="J62" s="136">
        <v>3436950</v>
      </c>
      <c r="K62" s="137">
        <f t="shared" si="0"/>
        <v>19639.714285714286</v>
      </c>
      <c r="L62" s="136">
        <v>13972</v>
      </c>
      <c r="M62" s="136">
        <v>3436950</v>
      </c>
      <c r="N62" s="137">
        <f t="shared" si="2"/>
        <v>245.98840538219295</v>
      </c>
      <c r="O62" s="99"/>
      <c r="P62" s="99"/>
      <c r="Q62" s="99" t="s">
        <v>64</v>
      </c>
      <c r="R62" s="99"/>
      <c r="S62" s="101">
        <v>0.15</v>
      </c>
      <c r="T62" s="22"/>
      <c r="U62" s="127"/>
      <c r="V62" s="28"/>
      <c r="W62" s="29"/>
      <c r="X62" s="3"/>
      <c r="Y62" s="28"/>
      <c r="Z62" s="28"/>
    </row>
    <row r="63" spans="1:26" s="3" customFormat="1" ht="27" customHeight="1">
      <c r="A63" s="38"/>
      <c r="B63" s="22" t="s">
        <v>59</v>
      </c>
      <c r="C63" s="22">
        <v>59</v>
      </c>
      <c r="D63" s="22">
        <v>5</v>
      </c>
      <c r="E63" s="123">
        <v>3420005006889</v>
      </c>
      <c r="F63" s="93" t="s">
        <v>100</v>
      </c>
      <c r="G63" s="67" t="s">
        <v>101</v>
      </c>
      <c r="H63" s="136">
        <v>10</v>
      </c>
      <c r="I63" s="136">
        <v>90</v>
      </c>
      <c r="J63" s="136">
        <v>1724856</v>
      </c>
      <c r="K63" s="137">
        <f t="shared" si="0"/>
        <v>19165.066666666666</v>
      </c>
      <c r="L63" s="136">
        <v>8066</v>
      </c>
      <c r="M63" s="136">
        <v>1724856</v>
      </c>
      <c r="N63" s="137">
        <f t="shared" si="2"/>
        <v>213.84279692536575</v>
      </c>
      <c r="O63" s="99"/>
      <c r="P63" s="99"/>
      <c r="Q63" s="99" t="s">
        <v>64</v>
      </c>
      <c r="R63" s="99"/>
      <c r="S63" s="101">
        <v>0.4</v>
      </c>
      <c r="T63" s="22"/>
      <c r="U63" s="127"/>
      <c r="V63" s="28"/>
      <c r="W63" s="29"/>
      <c r="Y63" s="28"/>
      <c r="Z63" s="28"/>
    </row>
    <row r="64" spans="1:26" s="3" customFormat="1" ht="27" customHeight="1">
      <c r="A64" s="38"/>
      <c r="B64" s="22" t="s">
        <v>59</v>
      </c>
      <c r="C64" s="22">
        <v>60</v>
      </c>
      <c r="D64" s="22">
        <v>4</v>
      </c>
      <c r="E64" s="123">
        <v>4420001014399</v>
      </c>
      <c r="F64" s="93" t="s">
        <v>231</v>
      </c>
      <c r="G64" s="67" t="s">
        <v>449</v>
      </c>
      <c r="H64" s="136">
        <v>20</v>
      </c>
      <c r="I64" s="136">
        <v>120</v>
      </c>
      <c r="J64" s="136">
        <v>1435000</v>
      </c>
      <c r="K64" s="137">
        <f t="shared" si="0"/>
        <v>11958.333333333334</v>
      </c>
      <c r="L64" s="136">
        <v>9880</v>
      </c>
      <c r="M64" s="136">
        <v>1435000</v>
      </c>
      <c r="N64" s="137">
        <f t="shared" si="2"/>
        <v>145.24291497975707</v>
      </c>
      <c r="O64" s="99"/>
      <c r="P64" s="99"/>
      <c r="Q64" s="99"/>
      <c r="R64" s="99"/>
      <c r="S64" s="101"/>
      <c r="T64" s="22"/>
      <c r="U64" s="127"/>
      <c r="V64" s="28"/>
      <c r="W64" s="29"/>
      <c r="Y64" s="28"/>
      <c r="Z64" s="28"/>
    </row>
    <row r="65" spans="1:26" s="3" customFormat="1" ht="27" customHeight="1">
      <c r="A65" s="38"/>
      <c r="B65" s="22" t="s">
        <v>59</v>
      </c>
      <c r="C65" s="22">
        <v>61</v>
      </c>
      <c r="D65" s="22">
        <v>4</v>
      </c>
      <c r="E65" s="47">
        <v>4420001014580</v>
      </c>
      <c r="F65" s="93" t="s">
        <v>77</v>
      </c>
      <c r="G65" s="67" t="s">
        <v>76</v>
      </c>
      <c r="H65" s="136">
        <v>10</v>
      </c>
      <c r="I65" s="136">
        <v>90</v>
      </c>
      <c r="J65" s="136">
        <v>969100</v>
      </c>
      <c r="K65" s="137">
        <f t="shared" si="0"/>
        <v>10767.777777777777</v>
      </c>
      <c r="L65" s="136">
        <v>4846</v>
      </c>
      <c r="M65" s="136">
        <v>969100</v>
      </c>
      <c r="N65" s="137">
        <f t="shared" si="2"/>
        <v>199.97936442426743</v>
      </c>
      <c r="O65" s="99"/>
      <c r="P65" s="99"/>
      <c r="Q65" s="99"/>
      <c r="R65" s="99"/>
      <c r="S65" s="101"/>
      <c r="T65" s="22"/>
      <c r="U65" s="127"/>
      <c r="V65" s="28"/>
      <c r="W65" s="29"/>
    </row>
    <row r="66" spans="1:26" s="19" customFormat="1" ht="27" customHeight="1">
      <c r="A66" s="38"/>
      <c r="B66" s="22" t="s">
        <v>59</v>
      </c>
      <c r="C66" s="22">
        <v>63</v>
      </c>
      <c r="D66" s="22">
        <v>4</v>
      </c>
      <c r="E66" s="47">
        <v>4420001014580</v>
      </c>
      <c r="F66" s="93" t="s">
        <v>77</v>
      </c>
      <c r="G66" s="67" t="s">
        <v>548</v>
      </c>
      <c r="H66" s="136">
        <v>20</v>
      </c>
      <c r="I66" s="136">
        <v>41</v>
      </c>
      <c r="J66" s="136">
        <v>413250</v>
      </c>
      <c r="K66" s="137">
        <f t="shared" si="0"/>
        <v>10079.268292682927</v>
      </c>
      <c r="L66" s="136">
        <v>2148</v>
      </c>
      <c r="M66" s="136">
        <v>413250</v>
      </c>
      <c r="N66" s="137">
        <f t="shared" si="2"/>
        <v>192.38826815642457</v>
      </c>
      <c r="O66" s="99"/>
      <c r="P66" s="99"/>
      <c r="Q66" s="99"/>
      <c r="R66" s="99"/>
      <c r="S66" s="101"/>
      <c r="T66" s="22" t="s">
        <v>64</v>
      </c>
      <c r="U66" s="127">
        <v>0.15</v>
      </c>
      <c r="V66" s="28"/>
      <c r="W66" s="29"/>
      <c r="X66" s="3"/>
      <c r="Y66" s="3"/>
      <c r="Z66" s="3"/>
    </row>
    <row r="67" spans="1:26" s="3" customFormat="1" ht="27" customHeight="1">
      <c r="A67" s="38"/>
      <c r="B67" s="22" t="s">
        <v>59</v>
      </c>
      <c r="C67" s="22">
        <v>62</v>
      </c>
      <c r="D67" s="22">
        <v>4</v>
      </c>
      <c r="E67" s="47">
        <v>4420001014580</v>
      </c>
      <c r="F67" s="93" t="s">
        <v>77</v>
      </c>
      <c r="G67" s="67" t="s">
        <v>385</v>
      </c>
      <c r="H67" s="136">
        <v>20</v>
      </c>
      <c r="I67" s="136">
        <v>219</v>
      </c>
      <c r="J67" s="136">
        <v>1406725</v>
      </c>
      <c r="K67" s="137">
        <f t="shared" si="0"/>
        <v>6423.4018264840179</v>
      </c>
      <c r="L67" s="136">
        <v>7569</v>
      </c>
      <c r="M67" s="136">
        <v>1406725</v>
      </c>
      <c r="N67" s="137">
        <f t="shared" si="2"/>
        <v>185.85348130532435</v>
      </c>
      <c r="O67" s="99"/>
      <c r="P67" s="99"/>
      <c r="Q67" s="99"/>
      <c r="R67" s="99"/>
      <c r="S67" s="101"/>
      <c r="T67" s="22" t="s">
        <v>64</v>
      </c>
      <c r="U67" s="127">
        <f>13/219</f>
        <v>5.9360730593607303E-2</v>
      </c>
      <c r="V67" s="28"/>
      <c r="W67" s="29"/>
    </row>
    <row r="68" spans="1:26" s="3" customFormat="1" ht="27" customHeight="1">
      <c r="A68" s="38"/>
      <c r="B68" s="22" t="s">
        <v>59</v>
      </c>
      <c r="C68" s="22">
        <v>64</v>
      </c>
      <c r="D68" s="22">
        <v>4</v>
      </c>
      <c r="E68" s="123">
        <v>4420002012229</v>
      </c>
      <c r="F68" s="93" t="s">
        <v>82</v>
      </c>
      <c r="G68" s="67" t="s">
        <v>83</v>
      </c>
      <c r="H68" s="136">
        <v>30</v>
      </c>
      <c r="I68" s="136">
        <v>479</v>
      </c>
      <c r="J68" s="136">
        <v>7584565</v>
      </c>
      <c r="K68" s="137">
        <f t="shared" si="0"/>
        <v>15834.164926931106</v>
      </c>
      <c r="L68" s="136">
        <v>29968</v>
      </c>
      <c r="M68" s="136">
        <v>7584565</v>
      </c>
      <c r="N68" s="137">
        <f t="shared" ref="N68:N90" si="3">IF(AND(L68&gt;0,M68&gt;0),M68/L68,0)</f>
        <v>253.088794714362</v>
      </c>
      <c r="O68" s="99"/>
      <c r="P68" s="99"/>
      <c r="Q68" s="99"/>
      <c r="R68" s="99"/>
      <c r="S68" s="101"/>
      <c r="T68" s="22"/>
      <c r="U68" s="127"/>
      <c r="V68" s="28"/>
      <c r="W68" s="29"/>
      <c r="Y68" s="28"/>
      <c r="Z68" s="28"/>
    </row>
    <row r="69" spans="1:26" s="3" customFormat="1" ht="27" customHeight="1">
      <c r="A69" s="38"/>
      <c r="B69" s="22" t="s">
        <v>59</v>
      </c>
      <c r="C69" s="22">
        <v>65</v>
      </c>
      <c r="D69" s="22">
        <v>4</v>
      </c>
      <c r="E69" s="123">
        <v>4420003001825</v>
      </c>
      <c r="F69" s="93" t="s">
        <v>508</v>
      </c>
      <c r="G69" s="67" t="s">
        <v>284</v>
      </c>
      <c r="H69" s="136">
        <v>20</v>
      </c>
      <c r="I69" s="136">
        <v>77</v>
      </c>
      <c r="J69" s="136">
        <v>1262493</v>
      </c>
      <c r="K69" s="137">
        <f t="shared" ref="K69:K132" si="4">IF(AND(I69&gt;0,J69&gt;0),J69/I69,0)</f>
        <v>16396.012987012986</v>
      </c>
      <c r="L69" s="136">
        <v>6180</v>
      </c>
      <c r="M69" s="136">
        <v>1262493</v>
      </c>
      <c r="N69" s="137">
        <f t="shared" si="3"/>
        <v>204.28689320388349</v>
      </c>
      <c r="O69" s="99"/>
      <c r="P69" s="99"/>
      <c r="Q69" s="99" t="s">
        <v>64</v>
      </c>
      <c r="R69" s="99"/>
      <c r="S69" s="101">
        <v>0.73</v>
      </c>
      <c r="T69" s="22"/>
      <c r="U69" s="127"/>
      <c r="V69" s="28"/>
      <c r="W69" s="29"/>
      <c r="Y69" s="28"/>
      <c r="Z69" s="28"/>
    </row>
    <row r="70" spans="1:26" s="45" customFormat="1" ht="27" customHeight="1">
      <c r="A70" s="38"/>
      <c r="B70" s="22" t="s">
        <v>59</v>
      </c>
      <c r="C70" s="22">
        <v>66</v>
      </c>
      <c r="D70" s="22">
        <v>4</v>
      </c>
      <c r="E70" s="123">
        <v>4420003001965</v>
      </c>
      <c r="F70" s="93" t="s">
        <v>537</v>
      </c>
      <c r="G70" s="67" t="s">
        <v>538</v>
      </c>
      <c r="H70" s="136">
        <v>20</v>
      </c>
      <c r="I70" s="136">
        <v>67</v>
      </c>
      <c r="J70" s="136">
        <v>540290</v>
      </c>
      <c r="K70" s="137">
        <f t="shared" si="4"/>
        <v>8064.0298507462685</v>
      </c>
      <c r="L70" s="136">
        <v>670</v>
      </c>
      <c r="M70" s="136">
        <v>540290</v>
      </c>
      <c r="N70" s="137">
        <f t="shared" si="3"/>
        <v>806.40298507462683</v>
      </c>
      <c r="O70" s="99"/>
      <c r="P70" s="99"/>
      <c r="Q70" s="99"/>
      <c r="R70" s="99"/>
      <c r="S70" s="101"/>
      <c r="T70" s="22"/>
      <c r="U70" s="127"/>
      <c r="V70" s="28"/>
      <c r="W70" s="29"/>
      <c r="X70" s="3"/>
      <c r="Y70" s="28"/>
      <c r="Z70" s="28"/>
    </row>
    <row r="71" spans="1:26" s="3" customFormat="1" ht="27" customHeight="1">
      <c r="A71" s="38"/>
      <c r="B71" s="22" t="s">
        <v>59</v>
      </c>
      <c r="C71" s="22">
        <v>67</v>
      </c>
      <c r="D71" s="22">
        <v>2</v>
      </c>
      <c r="E71" s="123">
        <v>4420005000940</v>
      </c>
      <c r="F71" s="93" t="s">
        <v>103</v>
      </c>
      <c r="G71" s="67" t="s">
        <v>104</v>
      </c>
      <c r="H71" s="136">
        <v>10</v>
      </c>
      <c r="I71" s="136">
        <v>85</v>
      </c>
      <c r="J71" s="138">
        <v>1248490</v>
      </c>
      <c r="K71" s="137">
        <f t="shared" si="4"/>
        <v>14688.117647058823</v>
      </c>
      <c r="L71" s="136">
        <v>6234</v>
      </c>
      <c r="M71" s="138">
        <v>1248490</v>
      </c>
      <c r="N71" s="137">
        <f t="shared" si="3"/>
        <v>200.27109400064165</v>
      </c>
      <c r="O71" s="99"/>
      <c r="P71" s="99"/>
      <c r="Q71" s="99"/>
      <c r="R71" s="99"/>
      <c r="S71" s="101"/>
      <c r="T71" s="22"/>
      <c r="U71" s="127"/>
      <c r="V71" s="28"/>
      <c r="W71" s="29"/>
      <c r="Y71" s="28"/>
      <c r="Z71" s="28"/>
    </row>
    <row r="72" spans="1:26" s="3" customFormat="1" ht="27" customHeight="1">
      <c r="A72" s="38"/>
      <c r="B72" s="22" t="s">
        <v>59</v>
      </c>
      <c r="C72" s="22">
        <v>69</v>
      </c>
      <c r="D72" s="22">
        <v>5</v>
      </c>
      <c r="E72" s="123">
        <v>4420005002292</v>
      </c>
      <c r="F72" s="93" t="s">
        <v>460</v>
      </c>
      <c r="G72" s="67" t="s">
        <v>245</v>
      </c>
      <c r="H72" s="136">
        <v>20</v>
      </c>
      <c r="I72" s="136">
        <v>285</v>
      </c>
      <c r="J72" s="136">
        <v>4768000</v>
      </c>
      <c r="K72" s="137">
        <f t="shared" si="4"/>
        <v>16729.824561403508</v>
      </c>
      <c r="L72" s="136">
        <v>34235</v>
      </c>
      <c r="M72" s="136">
        <v>4768000</v>
      </c>
      <c r="N72" s="137">
        <f t="shared" si="3"/>
        <v>139.27267416386738</v>
      </c>
      <c r="O72" s="99"/>
      <c r="P72" s="99"/>
      <c r="Q72" s="99"/>
      <c r="R72" s="99"/>
      <c r="S72" s="101"/>
      <c r="T72" s="22"/>
      <c r="U72" s="127"/>
      <c r="V72" s="28"/>
      <c r="W72" s="29"/>
      <c r="Y72" s="28"/>
      <c r="Z72" s="28"/>
    </row>
    <row r="73" spans="1:26" s="44" customFormat="1" ht="27" customHeight="1">
      <c r="A73" s="38"/>
      <c r="B73" s="22" t="s">
        <v>59</v>
      </c>
      <c r="C73" s="22">
        <v>68</v>
      </c>
      <c r="D73" s="22">
        <v>5</v>
      </c>
      <c r="E73" s="123">
        <v>4420005002292</v>
      </c>
      <c r="F73" s="93" t="s">
        <v>401</v>
      </c>
      <c r="G73" s="67" t="s">
        <v>402</v>
      </c>
      <c r="H73" s="136">
        <v>24</v>
      </c>
      <c r="I73" s="136">
        <v>290</v>
      </c>
      <c r="J73" s="136">
        <v>4889600</v>
      </c>
      <c r="K73" s="137">
        <f t="shared" si="4"/>
        <v>16860.689655172413</v>
      </c>
      <c r="L73" s="136">
        <v>39728</v>
      </c>
      <c r="M73" s="136">
        <v>4889600</v>
      </c>
      <c r="N73" s="137">
        <f t="shared" si="3"/>
        <v>123.07692307692308</v>
      </c>
      <c r="O73" s="99"/>
      <c r="P73" s="99"/>
      <c r="Q73" s="99"/>
      <c r="R73" s="99"/>
      <c r="S73" s="101"/>
      <c r="T73" s="22"/>
      <c r="U73" s="127"/>
      <c r="V73" s="28"/>
      <c r="W73" s="29"/>
      <c r="X73" s="3"/>
      <c r="Y73" s="28"/>
      <c r="Z73" s="28"/>
    </row>
    <row r="74" spans="1:26" s="3" customFormat="1" ht="27" customHeight="1">
      <c r="A74" s="38"/>
      <c r="B74" s="22" t="s">
        <v>59</v>
      </c>
      <c r="C74" s="22">
        <v>70</v>
      </c>
      <c r="D74" s="22">
        <v>5</v>
      </c>
      <c r="E74" s="123">
        <v>4420005002334</v>
      </c>
      <c r="F74" s="93" t="s">
        <v>182</v>
      </c>
      <c r="G74" s="67" t="s">
        <v>183</v>
      </c>
      <c r="H74" s="136">
        <v>20</v>
      </c>
      <c r="I74" s="136">
        <v>263</v>
      </c>
      <c r="J74" s="136">
        <v>1559900</v>
      </c>
      <c r="K74" s="137">
        <f t="shared" si="4"/>
        <v>5931.1787072243342</v>
      </c>
      <c r="L74" s="136">
        <v>17654</v>
      </c>
      <c r="M74" s="136">
        <v>1559900</v>
      </c>
      <c r="N74" s="137">
        <f t="shared" si="3"/>
        <v>88.359578565764139</v>
      </c>
      <c r="O74" s="99"/>
      <c r="P74" s="99"/>
      <c r="Q74" s="99" t="s">
        <v>64</v>
      </c>
      <c r="R74" s="99"/>
      <c r="S74" s="101">
        <v>0.10199999999999999</v>
      </c>
      <c r="T74" s="22"/>
      <c r="U74" s="127"/>
      <c r="V74" s="28"/>
      <c r="W74" s="29"/>
      <c r="Y74" s="28"/>
      <c r="Z74" s="28"/>
    </row>
    <row r="75" spans="1:26" s="3" customFormat="1" ht="27" customHeight="1">
      <c r="A75" s="38"/>
      <c r="B75" s="22" t="s">
        <v>59</v>
      </c>
      <c r="C75" s="22">
        <v>71</v>
      </c>
      <c r="D75" s="22">
        <v>5</v>
      </c>
      <c r="E75" s="123">
        <v>4420005003472</v>
      </c>
      <c r="F75" s="93" t="s">
        <v>85</v>
      </c>
      <c r="G75" s="67" t="s">
        <v>86</v>
      </c>
      <c r="H75" s="136">
        <v>10</v>
      </c>
      <c r="I75" s="136">
        <v>156</v>
      </c>
      <c r="J75" s="136">
        <v>1010284</v>
      </c>
      <c r="K75" s="137">
        <f t="shared" si="4"/>
        <v>6476.1794871794873</v>
      </c>
      <c r="L75" s="136">
        <v>9212</v>
      </c>
      <c r="M75" s="136">
        <v>1010284</v>
      </c>
      <c r="N75" s="137">
        <f t="shared" si="3"/>
        <v>109.67042987407729</v>
      </c>
      <c r="O75" s="99"/>
      <c r="P75" s="99"/>
      <c r="Q75" s="99"/>
      <c r="R75" s="99"/>
      <c r="S75" s="101"/>
      <c r="T75" s="22" t="s">
        <v>64</v>
      </c>
      <c r="U75" s="127">
        <v>0.25</v>
      </c>
      <c r="V75" s="28"/>
      <c r="W75" s="29"/>
      <c r="Y75" s="28"/>
      <c r="Z75" s="28"/>
    </row>
    <row r="76" spans="1:26" s="3" customFormat="1" ht="27" customHeight="1">
      <c r="A76" s="38"/>
      <c r="B76" s="22" t="s">
        <v>59</v>
      </c>
      <c r="C76" s="22">
        <v>73</v>
      </c>
      <c r="D76" s="22">
        <v>2</v>
      </c>
      <c r="E76" s="123">
        <v>4420005003555</v>
      </c>
      <c r="F76" s="93" t="s">
        <v>241</v>
      </c>
      <c r="G76" s="67" t="s">
        <v>242</v>
      </c>
      <c r="H76" s="136">
        <v>20</v>
      </c>
      <c r="I76" s="136">
        <v>373</v>
      </c>
      <c r="J76" s="136">
        <v>6594736</v>
      </c>
      <c r="K76" s="137">
        <f t="shared" si="4"/>
        <v>17680.257372654156</v>
      </c>
      <c r="L76" s="136">
        <v>24936</v>
      </c>
      <c r="M76" s="136">
        <v>6594736</v>
      </c>
      <c r="N76" s="137">
        <f t="shared" si="3"/>
        <v>264.46647417388516</v>
      </c>
      <c r="O76" s="99"/>
      <c r="P76" s="99"/>
      <c r="Q76" s="99"/>
      <c r="R76" s="99"/>
      <c r="S76" s="101"/>
      <c r="T76" s="22"/>
      <c r="U76" s="127"/>
      <c r="V76" s="28"/>
      <c r="W76" s="29"/>
      <c r="Y76" s="28"/>
      <c r="Z76" s="28"/>
    </row>
    <row r="77" spans="1:26" s="3" customFormat="1" ht="27" customHeight="1">
      <c r="A77" s="38"/>
      <c r="B77" s="22" t="s">
        <v>59</v>
      </c>
      <c r="C77" s="22">
        <v>72</v>
      </c>
      <c r="D77" s="22">
        <v>2</v>
      </c>
      <c r="E77" s="123">
        <v>4420005003555</v>
      </c>
      <c r="F77" s="93" t="s">
        <v>438</v>
      </c>
      <c r="G77" s="67" t="s">
        <v>219</v>
      </c>
      <c r="H77" s="136">
        <v>15</v>
      </c>
      <c r="I77" s="136">
        <v>154</v>
      </c>
      <c r="J77" s="136">
        <v>5946400</v>
      </c>
      <c r="K77" s="137">
        <f t="shared" si="4"/>
        <v>38612.987012987011</v>
      </c>
      <c r="L77" s="136">
        <v>11398</v>
      </c>
      <c r="M77" s="136">
        <v>5946400</v>
      </c>
      <c r="N77" s="137">
        <f t="shared" si="3"/>
        <v>521.70556237936478</v>
      </c>
      <c r="O77" s="99"/>
      <c r="P77" s="99"/>
      <c r="Q77" s="99"/>
      <c r="R77" s="99"/>
      <c r="S77" s="101"/>
      <c r="T77" s="22"/>
      <c r="U77" s="127"/>
      <c r="V77" s="28"/>
      <c r="W77" s="29"/>
      <c r="Y77" s="28"/>
      <c r="Z77" s="28"/>
    </row>
    <row r="78" spans="1:26" s="3" customFormat="1" ht="27" customHeight="1">
      <c r="A78" s="38"/>
      <c r="B78" s="22" t="s">
        <v>59</v>
      </c>
      <c r="C78" s="22">
        <v>74</v>
      </c>
      <c r="D78" s="22">
        <v>2</v>
      </c>
      <c r="E78" s="123">
        <v>4420005004396</v>
      </c>
      <c r="F78" s="93" t="s">
        <v>223</v>
      </c>
      <c r="G78" s="67" t="s">
        <v>224</v>
      </c>
      <c r="H78" s="136">
        <v>30</v>
      </c>
      <c r="I78" s="136">
        <v>467</v>
      </c>
      <c r="J78" s="136">
        <v>4335885</v>
      </c>
      <c r="K78" s="137">
        <f t="shared" si="4"/>
        <v>9284.5503211991436</v>
      </c>
      <c r="L78" s="136">
        <v>8918</v>
      </c>
      <c r="M78" s="136">
        <v>4335885</v>
      </c>
      <c r="N78" s="137">
        <f t="shared" si="3"/>
        <v>486.19477461314199</v>
      </c>
      <c r="O78" s="99"/>
      <c r="P78" s="99"/>
      <c r="Q78" s="99" t="s">
        <v>64</v>
      </c>
      <c r="R78" s="99"/>
      <c r="S78" s="101">
        <v>8.6800000000000002E-2</v>
      </c>
      <c r="T78" s="22"/>
      <c r="U78" s="127"/>
      <c r="V78" s="28"/>
      <c r="W78" s="29"/>
      <c r="Y78" s="28"/>
      <c r="Z78" s="28"/>
    </row>
    <row r="79" spans="1:26" s="3" customFormat="1" ht="27" customHeight="1">
      <c r="A79" s="38"/>
      <c r="B79" s="22" t="s">
        <v>59</v>
      </c>
      <c r="C79" s="22">
        <v>75</v>
      </c>
      <c r="D79" s="22">
        <v>2</v>
      </c>
      <c r="E79" s="47">
        <v>4420005006038</v>
      </c>
      <c r="F79" s="93" t="s">
        <v>233</v>
      </c>
      <c r="G79" s="67" t="s">
        <v>235</v>
      </c>
      <c r="H79" s="136">
        <v>29</v>
      </c>
      <c r="I79" s="136">
        <v>491</v>
      </c>
      <c r="J79" s="136">
        <v>13622482</v>
      </c>
      <c r="K79" s="137">
        <f t="shared" si="4"/>
        <v>27744.362525458248</v>
      </c>
      <c r="L79" s="136">
        <v>46924</v>
      </c>
      <c r="M79" s="136">
        <v>13622482</v>
      </c>
      <c r="N79" s="137">
        <f t="shared" si="3"/>
        <v>290.30947915778705</v>
      </c>
      <c r="O79" s="99"/>
      <c r="P79" s="99"/>
      <c r="Q79" s="99" t="s">
        <v>64</v>
      </c>
      <c r="R79" s="99" t="s">
        <v>64</v>
      </c>
      <c r="S79" s="101">
        <v>0.06</v>
      </c>
      <c r="T79" s="22"/>
      <c r="U79" s="127"/>
      <c r="V79" s="28"/>
      <c r="W79" s="29"/>
      <c r="Y79" s="28"/>
      <c r="Z79" s="28"/>
    </row>
    <row r="80" spans="1:26" s="3" customFormat="1" ht="27" customHeight="1">
      <c r="A80" s="38"/>
      <c r="B80" s="22" t="s">
        <v>59</v>
      </c>
      <c r="C80" s="22">
        <v>76</v>
      </c>
      <c r="D80" s="22">
        <v>5</v>
      </c>
      <c r="E80" s="123">
        <v>4420005006252</v>
      </c>
      <c r="F80" s="93" t="s">
        <v>440</v>
      </c>
      <c r="G80" s="67" t="s">
        <v>440</v>
      </c>
      <c r="H80" s="136">
        <v>20</v>
      </c>
      <c r="I80" s="136">
        <v>126</v>
      </c>
      <c r="J80" s="136">
        <v>921140</v>
      </c>
      <c r="K80" s="137">
        <f t="shared" si="4"/>
        <v>7310.6349206349205</v>
      </c>
      <c r="L80" s="136">
        <v>13250</v>
      </c>
      <c r="M80" s="136">
        <v>921140</v>
      </c>
      <c r="N80" s="137">
        <f t="shared" si="3"/>
        <v>69.52</v>
      </c>
      <c r="O80" s="99"/>
      <c r="P80" s="99"/>
      <c r="Q80" s="99"/>
      <c r="R80" s="99"/>
      <c r="S80" s="101"/>
      <c r="T80" s="22"/>
      <c r="U80" s="127"/>
      <c r="V80" s="28"/>
      <c r="W80" s="29"/>
      <c r="Y80" s="28"/>
      <c r="Z80" s="28"/>
    </row>
    <row r="81" spans="1:26" s="3" customFormat="1" ht="27" customHeight="1">
      <c r="A81" s="38"/>
      <c r="B81" s="22" t="s">
        <v>59</v>
      </c>
      <c r="C81" s="22">
        <v>77</v>
      </c>
      <c r="D81" s="22">
        <v>5</v>
      </c>
      <c r="E81" s="47">
        <v>4420005006698</v>
      </c>
      <c r="F81" s="93" t="s">
        <v>481</v>
      </c>
      <c r="G81" s="67" t="s">
        <v>289</v>
      </c>
      <c r="H81" s="136">
        <v>10</v>
      </c>
      <c r="I81" s="136">
        <v>199</v>
      </c>
      <c r="J81" s="136">
        <v>1876239</v>
      </c>
      <c r="K81" s="137">
        <f t="shared" si="4"/>
        <v>9428.3366834170847</v>
      </c>
      <c r="L81" s="136">
        <v>11219</v>
      </c>
      <c r="M81" s="136">
        <v>1876239</v>
      </c>
      <c r="N81" s="137">
        <f t="shared" si="3"/>
        <v>167.23763258757464</v>
      </c>
      <c r="O81" s="99"/>
      <c r="P81" s="99"/>
      <c r="Q81" s="99" t="s">
        <v>64</v>
      </c>
      <c r="R81" s="99"/>
      <c r="S81" s="101">
        <v>0.18</v>
      </c>
      <c r="T81" s="22"/>
      <c r="U81" s="127"/>
      <c r="V81" s="28"/>
      <c r="W81" s="29"/>
      <c r="Y81" s="28"/>
      <c r="Z81" s="28"/>
    </row>
    <row r="82" spans="1:26" s="3" customFormat="1" ht="27" customHeight="1">
      <c r="A82" s="38"/>
      <c r="B82" s="22" t="s">
        <v>59</v>
      </c>
      <c r="C82" s="22">
        <v>78</v>
      </c>
      <c r="D82" s="22">
        <v>6</v>
      </c>
      <c r="E82" s="123">
        <v>4420005007366</v>
      </c>
      <c r="F82" s="93" t="s">
        <v>314</v>
      </c>
      <c r="G82" s="67" t="s">
        <v>313</v>
      </c>
      <c r="H82" s="136">
        <v>20</v>
      </c>
      <c r="I82" s="136">
        <v>252</v>
      </c>
      <c r="J82" s="136">
        <v>3992022</v>
      </c>
      <c r="K82" s="137">
        <f t="shared" si="4"/>
        <v>15841.357142857143</v>
      </c>
      <c r="L82" s="136">
        <v>18604</v>
      </c>
      <c r="M82" s="136">
        <v>3992022</v>
      </c>
      <c r="N82" s="137">
        <f t="shared" si="3"/>
        <v>214.57869275424639</v>
      </c>
      <c r="O82" s="99"/>
      <c r="P82" s="99"/>
      <c r="Q82" s="99"/>
      <c r="R82" s="99"/>
      <c r="S82" s="101"/>
      <c r="T82" s="22"/>
      <c r="U82" s="127"/>
      <c r="V82" s="28"/>
      <c r="W82" s="29"/>
      <c r="Y82" s="28"/>
      <c r="Z82" s="28"/>
    </row>
    <row r="83" spans="1:26" s="3" customFormat="1" ht="27" customHeight="1">
      <c r="A83" s="39"/>
      <c r="B83" s="22" t="s">
        <v>98</v>
      </c>
      <c r="C83" s="22">
        <v>79</v>
      </c>
      <c r="D83" s="22">
        <v>5</v>
      </c>
      <c r="E83" s="124">
        <v>4420005007416</v>
      </c>
      <c r="F83" s="93" t="s">
        <v>155</v>
      </c>
      <c r="G83" s="93" t="s">
        <v>155</v>
      </c>
      <c r="H83" s="136">
        <v>10</v>
      </c>
      <c r="I83" s="136">
        <v>72</v>
      </c>
      <c r="J83" s="136">
        <v>1741080</v>
      </c>
      <c r="K83" s="137">
        <f t="shared" si="4"/>
        <v>24181.666666666668</v>
      </c>
      <c r="L83" s="136">
        <v>5277</v>
      </c>
      <c r="M83" s="136">
        <v>1741080</v>
      </c>
      <c r="N83" s="137">
        <f t="shared" si="3"/>
        <v>329.93746446844796</v>
      </c>
      <c r="O83" s="99"/>
      <c r="P83" s="99"/>
      <c r="Q83" s="99"/>
      <c r="R83" s="99"/>
      <c r="S83" s="101"/>
      <c r="T83" s="22"/>
      <c r="U83" s="127"/>
      <c r="V83" s="40"/>
      <c r="W83" s="41"/>
      <c r="X83" s="19"/>
      <c r="Y83" s="40"/>
      <c r="Z83" s="40"/>
    </row>
    <row r="84" spans="1:26" s="3" customFormat="1" ht="27" customHeight="1">
      <c r="A84" s="38"/>
      <c r="B84" s="22" t="s">
        <v>59</v>
      </c>
      <c r="C84" s="22">
        <v>80</v>
      </c>
      <c r="D84" s="22">
        <v>5</v>
      </c>
      <c r="E84" s="123">
        <v>4420005007606</v>
      </c>
      <c r="F84" s="93" t="s">
        <v>270</v>
      </c>
      <c r="G84" s="67" t="s">
        <v>271</v>
      </c>
      <c r="H84" s="136">
        <v>40</v>
      </c>
      <c r="I84" s="136">
        <v>400</v>
      </c>
      <c r="J84" s="136">
        <v>8251150</v>
      </c>
      <c r="K84" s="137">
        <f t="shared" si="4"/>
        <v>20627.875</v>
      </c>
      <c r="L84" s="136">
        <v>30852</v>
      </c>
      <c r="M84" s="136">
        <v>8251150</v>
      </c>
      <c r="N84" s="137">
        <f t="shared" si="3"/>
        <v>267.4429534552055</v>
      </c>
      <c r="O84" s="99"/>
      <c r="P84" s="99"/>
      <c r="Q84" s="99"/>
      <c r="R84" s="99"/>
      <c r="S84" s="101"/>
      <c r="T84" s="22" t="s">
        <v>64</v>
      </c>
      <c r="U84" s="127">
        <v>2.4E-2</v>
      </c>
      <c r="V84" s="28"/>
      <c r="W84" s="29"/>
      <c r="Y84" s="28"/>
      <c r="Z84" s="28"/>
    </row>
    <row r="85" spans="1:26" s="3" customFormat="1" ht="27" customHeight="1">
      <c r="A85" s="38"/>
      <c r="B85" s="22" t="s">
        <v>59</v>
      </c>
      <c r="C85" s="22">
        <v>81</v>
      </c>
      <c r="D85" s="22">
        <v>2</v>
      </c>
      <c r="E85" s="123">
        <v>5000020028347</v>
      </c>
      <c r="F85" s="93" t="s">
        <v>337</v>
      </c>
      <c r="G85" s="67" t="s">
        <v>338</v>
      </c>
      <c r="H85" s="136">
        <v>70</v>
      </c>
      <c r="I85" s="136">
        <v>811</v>
      </c>
      <c r="J85" s="136">
        <v>8545541</v>
      </c>
      <c r="K85" s="137">
        <f t="shared" si="4"/>
        <v>10537.041923551171</v>
      </c>
      <c r="L85" s="136">
        <v>93088</v>
      </c>
      <c r="M85" s="136">
        <v>8545541</v>
      </c>
      <c r="N85" s="137">
        <f t="shared" si="3"/>
        <v>91.80067248195256</v>
      </c>
      <c r="O85" s="99"/>
      <c r="P85" s="99"/>
      <c r="Q85" s="99"/>
      <c r="R85" s="99"/>
      <c r="S85" s="101"/>
      <c r="T85" s="22"/>
      <c r="U85" s="127"/>
      <c r="V85" s="28"/>
      <c r="W85" s="29"/>
      <c r="Y85" s="28"/>
      <c r="Z85" s="28"/>
    </row>
    <row r="86" spans="1:26" s="3" customFormat="1" ht="27" customHeight="1">
      <c r="A86" s="38"/>
      <c r="B86" s="22" t="s">
        <v>59</v>
      </c>
      <c r="C86" s="22">
        <v>82</v>
      </c>
      <c r="D86" s="22">
        <v>4</v>
      </c>
      <c r="E86" s="47">
        <v>5420001012740</v>
      </c>
      <c r="F86" s="93" t="s">
        <v>344</v>
      </c>
      <c r="G86" s="93" t="s">
        <v>344</v>
      </c>
      <c r="H86" s="136">
        <v>10</v>
      </c>
      <c r="I86" s="136">
        <v>21</v>
      </c>
      <c r="J86" s="136">
        <v>559000</v>
      </c>
      <c r="K86" s="137">
        <f t="shared" si="4"/>
        <v>26619.047619047618</v>
      </c>
      <c r="L86" s="136">
        <v>1584</v>
      </c>
      <c r="M86" s="136">
        <v>559000</v>
      </c>
      <c r="N86" s="137">
        <f t="shared" si="3"/>
        <v>352.90404040404042</v>
      </c>
      <c r="O86" s="99"/>
      <c r="P86" s="99"/>
      <c r="Q86" s="99"/>
      <c r="R86" s="99"/>
      <c r="S86" s="101"/>
      <c r="T86" s="22"/>
      <c r="U86" s="127"/>
      <c r="V86" s="28"/>
      <c r="W86" s="29"/>
      <c r="Y86" s="28"/>
      <c r="Z86" s="28"/>
    </row>
    <row r="87" spans="1:26" s="3" customFormat="1" ht="27" customHeight="1">
      <c r="A87" s="38"/>
      <c r="B87" s="22" t="s">
        <v>59</v>
      </c>
      <c r="C87" s="22">
        <v>83</v>
      </c>
      <c r="D87" s="22">
        <v>4</v>
      </c>
      <c r="E87" s="47">
        <v>5420001013929</v>
      </c>
      <c r="F87" s="93" t="s">
        <v>461</v>
      </c>
      <c r="G87" s="67" t="s">
        <v>247</v>
      </c>
      <c r="H87" s="136">
        <v>20</v>
      </c>
      <c r="I87" s="136">
        <v>165</v>
      </c>
      <c r="J87" s="136">
        <v>2201109</v>
      </c>
      <c r="K87" s="137">
        <f t="shared" si="4"/>
        <v>13340.054545454546</v>
      </c>
      <c r="L87" s="136">
        <v>10642</v>
      </c>
      <c r="M87" s="136">
        <v>2201109</v>
      </c>
      <c r="N87" s="137">
        <f t="shared" si="3"/>
        <v>206.83226837060704</v>
      </c>
      <c r="O87" s="99"/>
      <c r="P87" s="99"/>
      <c r="Q87" s="99"/>
      <c r="R87" s="99"/>
      <c r="S87" s="101"/>
      <c r="T87" s="22"/>
      <c r="U87" s="127"/>
      <c r="V87" s="28"/>
      <c r="W87" s="29"/>
      <c r="Y87" s="28"/>
      <c r="Z87" s="28"/>
    </row>
    <row r="88" spans="1:26" s="3" customFormat="1" ht="27" customHeight="1">
      <c r="A88" s="38"/>
      <c r="B88" s="22" t="s">
        <v>59</v>
      </c>
      <c r="C88" s="22">
        <v>84</v>
      </c>
      <c r="D88" s="22">
        <v>4</v>
      </c>
      <c r="E88" s="47">
        <v>5420001014101</v>
      </c>
      <c r="F88" s="93" t="s">
        <v>228</v>
      </c>
      <c r="G88" s="67" t="s">
        <v>364</v>
      </c>
      <c r="H88" s="136">
        <v>10</v>
      </c>
      <c r="I88" s="136">
        <v>24</v>
      </c>
      <c r="J88" s="136">
        <v>255900</v>
      </c>
      <c r="K88" s="137">
        <f t="shared" si="4"/>
        <v>10662.5</v>
      </c>
      <c r="L88" s="136">
        <v>1728</v>
      </c>
      <c r="M88" s="136">
        <v>255900</v>
      </c>
      <c r="N88" s="137">
        <f t="shared" si="3"/>
        <v>148.09027777777777</v>
      </c>
      <c r="O88" s="128"/>
      <c r="P88" s="99"/>
      <c r="Q88" s="99"/>
      <c r="R88" s="99"/>
      <c r="S88" s="101"/>
      <c r="T88" s="22"/>
      <c r="U88" s="127"/>
      <c r="V88" s="28"/>
      <c r="W88" s="29"/>
      <c r="Y88" s="28"/>
      <c r="Z88" s="28"/>
    </row>
    <row r="89" spans="1:26" s="3" customFormat="1" ht="27" customHeight="1">
      <c r="A89" s="38"/>
      <c r="B89" s="22" t="s">
        <v>59</v>
      </c>
      <c r="C89" s="22">
        <v>85</v>
      </c>
      <c r="D89" s="22">
        <v>4</v>
      </c>
      <c r="E89" s="123">
        <v>5420001014365</v>
      </c>
      <c r="F89" s="93" t="s">
        <v>424</v>
      </c>
      <c r="G89" s="67" t="s">
        <v>191</v>
      </c>
      <c r="H89" s="136">
        <v>20</v>
      </c>
      <c r="I89" s="136">
        <v>69</v>
      </c>
      <c r="J89" s="136">
        <v>723450</v>
      </c>
      <c r="K89" s="137">
        <f t="shared" si="4"/>
        <v>10484.782608695652</v>
      </c>
      <c r="L89" s="136">
        <v>2223</v>
      </c>
      <c r="M89" s="136">
        <v>723450</v>
      </c>
      <c r="N89" s="137">
        <f t="shared" si="3"/>
        <v>325.43859649122805</v>
      </c>
      <c r="O89" s="99" t="s">
        <v>64</v>
      </c>
      <c r="P89" s="99"/>
      <c r="Q89" s="99"/>
      <c r="R89" s="99"/>
      <c r="S89" s="101"/>
      <c r="T89" s="22"/>
      <c r="U89" s="127"/>
      <c r="V89" s="28"/>
      <c r="W89" s="29"/>
      <c r="Y89" s="28"/>
      <c r="Z89" s="28"/>
    </row>
    <row r="90" spans="1:26" s="3" customFormat="1" ht="27" customHeight="1">
      <c r="A90" s="38"/>
      <c r="B90" s="22" t="s">
        <v>59</v>
      </c>
      <c r="C90" s="22">
        <v>86</v>
      </c>
      <c r="D90" s="22">
        <v>4</v>
      </c>
      <c r="E90" s="123">
        <v>5420001016568</v>
      </c>
      <c r="F90" s="93" t="s">
        <v>130</v>
      </c>
      <c r="G90" s="67" t="s">
        <v>400</v>
      </c>
      <c r="H90" s="136">
        <v>40</v>
      </c>
      <c r="I90" s="136">
        <v>115</v>
      </c>
      <c r="J90" s="136">
        <v>1860750</v>
      </c>
      <c r="K90" s="137">
        <f t="shared" si="4"/>
        <v>16180.434782608696</v>
      </c>
      <c r="L90" s="136">
        <v>6799</v>
      </c>
      <c r="M90" s="136">
        <v>1860750</v>
      </c>
      <c r="N90" s="137">
        <f t="shared" si="3"/>
        <v>273.67995293425503</v>
      </c>
      <c r="O90" s="99"/>
      <c r="P90" s="99"/>
      <c r="Q90" s="99" t="s">
        <v>64</v>
      </c>
      <c r="R90" s="99" t="s">
        <v>64</v>
      </c>
      <c r="S90" s="101">
        <v>0.85</v>
      </c>
      <c r="T90" s="22"/>
      <c r="U90" s="127"/>
      <c r="V90" s="28"/>
      <c r="W90" s="29"/>
      <c r="Y90" s="28"/>
      <c r="Z90" s="28"/>
    </row>
    <row r="91" spans="1:26" s="3" customFormat="1" ht="27" customHeight="1">
      <c r="A91" s="38"/>
      <c r="B91" s="22" t="s">
        <v>59</v>
      </c>
      <c r="C91" s="22">
        <v>87</v>
      </c>
      <c r="D91" s="22">
        <v>4</v>
      </c>
      <c r="E91" s="47">
        <v>5420003001205</v>
      </c>
      <c r="F91" s="93" t="s">
        <v>509</v>
      </c>
      <c r="G91" s="67" t="s">
        <v>527</v>
      </c>
      <c r="H91" s="136">
        <v>10</v>
      </c>
      <c r="I91" s="136">
        <v>108</v>
      </c>
      <c r="J91" s="136">
        <v>1710720</v>
      </c>
      <c r="K91" s="137">
        <f t="shared" si="4"/>
        <v>15840</v>
      </c>
      <c r="L91" s="136">
        <v>5184</v>
      </c>
      <c r="M91" s="136">
        <v>1710720</v>
      </c>
      <c r="N91" s="137">
        <v>330</v>
      </c>
      <c r="O91" s="99"/>
      <c r="P91" s="99"/>
      <c r="Q91" s="99"/>
      <c r="R91" s="99"/>
      <c r="S91" s="101"/>
      <c r="T91" s="22"/>
      <c r="U91" s="127"/>
      <c r="V91" s="28"/>
      <c r="W91" s="29"/>
      <c r="Y91" s="28"/>
      <c r="Z91" s="28"/>
    </row>
    <row r="92" spans="1:26" s="3" customFormat="1" ht="27" customHeight="1">
      <c r="A92" s="38"/>
      <c r="B92" s="22" t="s">
        <v>59</v>
      </c>
      <c r="C92" s="22">
        <v>88</v>
      </c>
      <c r="D92" s="22">
        <v>4</v>
      </c>
      <c r="E92" s="123">
        <v>5420003002112</v>
      </c>
      <c r="F92" s="93" t="s">
        <v>159</v>
      </c>
      <c r="G92" s="67" t="s">
        <v>160</v>
      </c>
      <c r="H92" s="136">
        <v>20</v>
      </c>
      <c r="I92" s="136">
        <v>11</v>
      </c>
      <c r="J92" s="136">
        <v>52722</v>
      </c>
      <c r="K92" s="137">
        <f t="shared" si="4"/>
        <v>4792.909090909091</v>
      </c>
      <c r="L92" s="136">
        <v>293</v>
      </c>
      <c r="M92" s="136">
        <v>52722</v>
      </c>
      <c r="N92" s="137">
        <f t="shared" ref="N92:N123" si="5">IF(AND(L92&gt;0,M92&gt;0),M92/L92,0)</f>
        <v>179.93856655290102</v>
      </c>
      <c r="O92" s="99" t="s">
        <v>64</v>
      </c>
      <c r="P92" s="99"/>
      <c r="Q92" s="99"/>
      <c r="R92" s="99"/>
      <c r="S92" s="101"/>
      <c r="T92" s="22" t="s">
        <v>64</v>
      </c>
      <c r="U92" s="127">
        <v>0</v>
      </c>
      <c r="V92" s="28"/>
      <c r="W92" s="29"/>
      <c r="Y92" s="28"/>
      <c r="Z92" s="28"/>
    </row>
    <row r="93" spans="1:26" s="3" customFormat="1" ht="27" customHeight="1">
      <c r="A93" s="38"/>
      <c r="B93" s="22" t="s">
        <v>59</v>
      </c>
      <c r="C93" s="22">
        <v>89</v>
      </c>
      <c r="D93" s="22">
        <v>2</v>
      </c>
      <c r="E93" s="123">
        <v>5420005000378</v>
      </c>
      <c r="F93" s="93" t="s">
        <v>526</v>
      </c>
      <c r="G93" s="67" t="s">
        <v>316</v>
      </c>
      <c r="H93" s="136">
        <v>14</v>
      </c>
      <c r="I93" s="136">
        <v>166</v>
      </c>
      <c r="J93" s="139">
        <v>2267800</v>
      </c>
      <c r="K93" s="137">
        <f t="shared" si="4"/>
        <v>13661.445783132531</v>
      </c>
      <c r="L93" s="136">
        <v>13360</v>
      </c>
      <c r="M93" s="136">
        <v>2267800</v>
      </c>
      <c r="N93" s="137">
        <f t="shared" si="5"/>
        <v>169.74550898203591</v>
      </c>
      <c r="O93" s="99"/>
      <c r="P93" s="99"/>
      <c r="Q93" s="99"/>
      <c r="R93" s="99"/>
      <c r="S93" s="101"/>
      <c r="T93" s="22"/>
      <c r="U93" s="127"/>
      <c r="V93" s="28"/>
      <c r="W93" s="29"/>
      <c r="Y93" s="28"/>
      <c r="Z93" s="28"/>
    </row>
    <row r="94" spans="1:26" s="3" customFormat="1" ht="27" customHeight="1">
      <c r="A94" s="38"/>
      <c r="B94" s="22" t="s">
        <v>59</v>
      </c>
      <c r="C94" s="22">
        <v>90</v>
      </c>
      <c r="D94" s="22">
        <v>2</v>
      </c>
      <c r="E94" s="123">
        <v>5420005000394</v>
      </c>
      <c r="F94" s="93" t="s">
        <v>459</v>
      </c>
      <c r="G94" s="67" t="s">
        <v>244</v>
      </c>
      <c r="H94" s="136">
        <v>20</v>
      </c>
      <c r="I94" s="136">
        <v>234</v>
      </c>
      <c r="J94" s="136">
        <v>3588150</v>
      </c>
      <c r="K94" s="137">
        <f t="shared" si="4"/>
        <v>15333.974358974359</v>
      </c>
      <c r="L94" s="136">
        <v>22804</v>
      </c>
      <c r="M94" s="136">
        <v>3588150</v>
      </c>
      <c r="N94" s="137">
        <f t="shared" si="5"/>
        <v>157.34739519382563</v>
      </c>
      <c r="O94" s="99"/>
      <c r="P94" s="99"/>
      <c r="Q94" s="99"/>
      <c r="R94" s="99"/>
      <c r="S94" s="101"/>
      <c r="T94" s="22"/>
      <c r="U94" s="127"/>
      <c r="V94" s="28"/>
      <c r="W94" s="29"/>
      <c r="Y94" s="28"/>
      <c r="Z94" s="28"/>
    </row>
    <row r="95" spans="1:26" s="3" customFormat="1" ht="27" customHeight="1">
      <c r="A95" s="38"/>
      <c r="B95" s="22" t="s">
        <v>59</v>
      </c>
      <c r="C95" s="22">
        <v>91</v>
      </c>
      <c r="D95" s="22">
        <v>2</v>
      </c>
      <c r="E95" s="123">
        <v>5420005000403</v>
      </c>
      <c r="F95" s="93" t="s">
        <v>322</v>
      </c>
      <c r="G95" s="67" t="s">
        <v>321</v>
      </c>
      <c r="H95" s="136">
        <v>10</v>
      </c>
      <c r="I95" s="136">
        <v>2488</v>
      </c>
      <c r="J95" s="136">
        <v>679870</v>
      </c>
      <c r="K95" s="137">
        <f t="shared" si="4"/>
        <v>273.25964630225081</v>
      </c>
      <c r="L95" s="136">
        <v>14061</v>
      </c>
      <c r="M95" s="136">
        <v>679870</v>
      </c>
      <c r="N95" s="137">
        <f t="shared" si="5"/>
        <v>48.351468601095227</v>
      </c>
      <c r="O95" s="99"/>
      <c r="P95" s="99"/>
      <c r="Q95" s="99"/>
      <c r="R95" s="99"/>
      <c r="S95" s="101"/>
      <c r="T95" s="22"/>
      <c r="U95" s="127"/>
      <c r="V95" s="28"/>
      <c r="W95" s="29"/>
      <c r="Y95" s="28"/>
      <c r="Z95" s="28"/>
    </row>
    <row r="96" spans="1:26" s="3" customFormat="1" ht="27" customHeight="1">
      <c r="A96" s="38"/>
      <c r="B96" s="22" t="s">
        <v>59</v>
      </c>
      <c r="C96" s="22">
        <v>92</v>
      </c>
      <c r="D96" s="22">
        <v>5</v>
      </c>
      <c r="E96" s="123">
        <v>5420005001112</v>
      </c>
      <c r="F96" s="93" t="s">
        <v>384</v>
      </c>
      <c r="G96" s="67" t="s">
        <v>73</v>
      </c>
      <c r="H96" s="136">
        <v>20</v>
      </c>
      <c r="I96" s="136">
        <v>283</v>
      </c>
      <c r="J96" s="136">
        <v>3257559</v>
      </c>
      <c r="K96" s="137">
        <f t="shared" si="4"/>
        <v>11510.809187279152</v>
      </c>
      <c r="L96" s="136">
        <v>8828</v>
      </c>
      <c r="M96" s="136">
        <v>3257559</v>
      </c>
      <c r="N96" s="137">
        <f t="shared" si="5"/>
        <v>369.00305845038514</v>
      </c>
      <c r="O96" s="99"/>
      <c r="P96" s="99"/>
      <c r="Q96" s="99"/>
      <c r="R96" s="99"/>
      <c r="S96" s="101"/>
      <c r="T96" s="22"/>
      <c r="U96" s="127"/>
      <c r="V96" s="28"/>
      <c r="W96" s="29"/>
      <c r="Y96" s="28"/>
      <c r="Z96" s="28"/>
    </row>
    <row r="97" spans="1:26" s="3" customFormat="1" ht="27" customHeight="1">
      <c r="A97" s="38"/>
      <c r="B97" s="22" t="s">
        <v>59</v>
      </c>
      <c r="C97" s="22">
        <v>94</v>
      </c>
      <c r="D97" s="22">
        <v>2</v>
      </c>
      <c r="E97" s="123">
        <v>5420005002242</v>
      </c>
      <c r="F97" s="93" t="s">
        <v>394</v>
      </c>
      <c r="G97" s="67" t="s">
        <v>395</v>
      </c>
      <c r="H97" s="136">
        <v>20</v>
      </c>
      <c r="I97" s="136">
        <v>354</v>
      </c>
      <c r="J97" s="136">
        <v>9516920</v>
      </c>
      <c r="K97" s="137">
        <f t="shared" si="4"/>
        <v>26883.954802259886</v>
      </c>
      <c r="L97" s="136">
        <f>3251+3138+3121+3269+2914+3088+3028+3106+2954+2842+2717+3336</f>
        <v>36764</v>
      </c>
      <c r="M97" s="136">
        <v>9516920</v>
      </c>
      <c r="N97" s="137">
        <f t="shared" si="5"/>
        <v>258.86519421172886</v>
      </c>
      <c r="O97" s="99"/>
      <c r="P97" s="99"/>
      <c r="Q97" s="99"/>
      <c r="R97" s="99"/>
      <c r="S97" s="101"/>
      <c r="T97" s="22"/>
      <c r="U97" s="127"/>
      <c r="V97" s="28"/>
      <c r="W97" s="29"/>
      <c r="Y97" s="28"/>
      <c r="Z97" s="28"/>
    </row>
    <row r="98" spans="1:26" s="45" customFormat="1" ht="27" customHeight="1">
      <c r="A98" s="38"/>
      <c r="B98" s="22" t="s">
        <v>59</v>
      </c>
      <c r="C98" s="22">
        <v>93</v>
      </c>
      <c r="D98" s="22">
        <v>2</v>
      </c>
      <c r="E98" s="123">
        <v>5420005002242</v>
      </c>
      <c r="F98" s="93" t="s">
        <v>388</v>
      </c>
      <c r="G98" s="67" t="s">
        <v>389</v>
      </c>
      <c r="H98" s="136">
        <v>30</v>
      </c>
      <c r="I98" s="136">
        <v>265</v>
      </c>
      <c r="J98" s="136">
        <v>3463710</v>
      </c>
      <c r="K98" s="137">
        <f t="shared" si="4"/>
        <v>13070.603773584906</v>
      </c>
      <c r="L98" s="136">
        <v>21148</v>
      </c>
      <c r="M98" s="136">
        <v>3463710</v>
      </c>
      <c r="N98" s="137">
        <f t="shared" si="5"/>
        <v>163.78428220162664</v>
      </c>
      <c r="O98" s="99"/>
      <c r="P98" s="99"/>
      <c r="Q98" s="99" t="s">
        <v>64</v>
      </c>
      <c r="R98" s="99"/>
      <c r="S98" s="101">
        <v>0.2</v>
      </c>
      <c r="T98" s="22"/>
      <c r="U98" s="127"/>
      <c r="V98" s="28"/>
      <c r="W98" s="29"/>
      <c r="X98" s="3"/>
      <c r="Y98" s="28"/>
      <c r="Z98" s="28"/>
    </row>
    <row r="99" spans="1:26" s="3" customFormat="1" ht="27" customHeight="1">
      <c r="A99" s="38"/>
      <c r="B99" s="22" t="s">
        <v>59</v>
      </c>
      <c r="C99" s="22">
        <v>95</v>
      </c>
      <c r="D99" s="22">
        <v>5</v>
      </c>
      <c r="E99" s="123">
        <v>5420005002309</v>
      </c>
      <c r="F99" s="93" t="s">
        <v>65</v>
      </c>
      <c r="G99" s="67" t="s">
        <v>66</v>
      </c>
      <c r="H99" s="136">
        <v>20</v>
      </c>
      <c r="I99" s="136">
        <v>114</v>
      </c>
      <c r="J99" s="136">
        <v>2484400</v>
      </c>
      <c r="K99" s="137">
        <f t="shared" si="4"/>
        <v>21792.982456140351</v>
      </c>
      <c r="L99" s="136">
        <v>6036</v>
      </c>
      <c r="M99" s="136">
        <v>2484400</v>
      </c>
      <c r="N99" s="137">
        <f t="shared" si="5"/>
        <v>411.5970841616965</v>
      </c>
      <c r="O99" s="99"/>
      <c r="P99" s="99"/>
      <c r="Q99" s="99"/>
      <c r="R99" s="99"/>
      <c r="S99" s="101"/>
      <c r="T99" s="22"/>
      <c r="U99" s="127"/>
      <c r="V99" s="28"/>
      <c r="W99" s="29"/>
      <c r="Y99" s="28"/>
      <c r="Z99" s="28"/>
    </row>
    <row r="100" spans="1:26" s="3" customFormat="1" ht="27" customHeight="1">
      <c r="A100" s="38"/>
      <c r="B100" s="22" t="s">
        <v>59</v>
      </c>
      <c r="C100" s="22">
        <v>96</v>
      </c>
      <c r="D100" s="22">
        <v>5</v>
      </c>
      <c r="E100" s="122">
        <v>5420005002416</v>
      </c>
      <c r="F100" s="93" t="s">
        <v>419</v>
      </c>
      <c r="G100" s="67" t="s">
        <v>165</v>
      </c>
      <c r="H100" s="136">
        <v>20</v>
      </c>
      <c r="I100" s="136">
        <v>160</v>
      </c>
      <c r="J100" s="136">
        <v>1426990</v>
      </c>
      <c r="K100" s="137">
        <f t="shared" si="4"/>
        <v>8918.6875</v>
      </c>
      <c r="L100" s="136">
        <v>7825</v>
      </c>
      <c r="M100" s="136">
        <v>1426990</v>
      </c>
      <c r="N100" s="137">
        <f t="shared" si="5"/>
        <v>182.3629392971246</v>
      </c>
      <c r="O100" s="99"/>
      <c r="P100" s="99"/>
      <c r="Q100" s="99"/>
      <c r="R100" s="99"/>
      <c r="S100" s="101"/>
      <c r="T100" s="22"/>
      <c r="U100" s="127"/>
      <c r="V100" s="28"/>
      <c r="W100" s="30"/>
      <c r="Y100" s="28"/>
      <c r="Z100" s="28"/>
    </row>
    <row r="101" spans="1:26" s="3" customFormat="1" ht="27" customHeight="1">
      <c r="A101" s="39"/>
      <c r="B101" s="22" t="s">
        <v>98</v>
      </c>
      <c r="C101" s="22">
        <v>100</v>
      </c>
      <c r="D101" s="22">
        <v>5</v>
      </c>
      <c r="E101" s="49">
        <v>5420005003455</v>
      </c>
      <c r="F101" s="93" t="s">
        <v>482</v>
      </c>
      <c r="G101" s="67" t="s">
        <v>305</v>
      </c>
      <c r="H101" s="136">
        <v>20</v>
      </c>
      <c r="I101" s="136">
        <v>86</v>
      </c>
      <c r="J101" s="136">
        <v>2593875</v>
      </c>
      <c r="K101" s="137">
        <f t="shared" si="4"/>
        <v>30161.337209302324</v>
      </c>
      <c r="L101" s="136">
        <v>6449</v>
      </c>
      <c r="M101" s="136">
        <v>2593875</v>
      </c>
      <c r="N101" s="137">
        <f t="shared" si="5"/>
        <v>402.21352147619785</v>
      </c>
      <c r="O101" s="99"/>
      <c r="P101" s="99"/>
      <c r="Q101" s="99"/>
      <c r="R101" s="99"/>
      <c r="S101" s="101"/>
      <c r="T101" s="22"/>
      <c r="U101" s="127"/>
      <c r="V101" s="28"/>
      <c r="W101" s="29"/>
      <c r="X101" s="19"/>
      <c r="Y101" s="28"/>
      <c r="Z101" s="28"/>
    </row>
    <row r="102" spans="1:26" s="3" customFormat="1" ht="27" customHeight="1">
      <c r="A102" s="38"/>
      <c r="B102" s="22" t="s">
        <v>59</v>
      </c>
      <c r="C102" s="22">
        <v>98</v>
      </c>
      <c r="D102" s="22">
        <v>5</v>
      </c>
      <c r="E102" s="47">
        <v>5420005003455</v>
      </c>
      <c r="F102" s="93" t="s">
        <v>112</v>
      </c>
      <c r="G102" s="67" t="s">
        <v>113</v>
      </c>
      <c r="H102" s="136">
        <v>20</v>
      </c>
      <c r="I102" s="136">
        <v>210</v>
      </c>
      <c r="J102" s="136">
        <v>2322089</v>
      </c>
      <c r="K102" s="137">
        <f t="shared" si="4"/>
        <v>11057.566666666668</v>
      </c>
      <c r="L102" s="136">
        <v>10654</v>
      </c>
      <c r="M102" s="136">
        <v>2322089</v>
      </c>
      <c r="N102" s="137">
        <f t="shared" si="5"/>
        <v>217.95466491458606</v>
      </c>
      <c r="O102" s="99"/>
      <c r="P102" s="99"/>
      <c r="Q102" s="99"/>
      <c r="R102" s="99"/>
      <c r="S102" s="101"/>
      <c r="T102" s="22"/>
      <c r="U102" s="127"/>
      <c r="V102" s="28"/>
      <c r="W102" s="29"/>
      <c r="Y102" s="28"/>
      <c r="Z102" s="28"/>
    </row>
    <row r="103" spans="1:26" s="3" customFormat="1" ht="27" customHeight="1">
      <c r="A103" s="38"/>
      <c r="B103" s="22" t="s">
        <v>59</v>
      </c>
      <c r="C103" s="22">
        <v>99</v>
      </c>
      <c r="D103" s="22">
        <v>5</v>
      </c>
      <c r="E103" s="47">
        <v>5420005003455</v>
      </c>
      <c r="F103" s="93" t="s">
        <v>144</v>
      </c>
      <c r="G103" s="67" t="s">
        <v>145</v>
      </c>
      <c r="H103" s="136">
        <v>20</v>
      </c>
      <c r="I103" s="136">
        <v>173</v>
      </c>
      <c r="J103" s="136">
        <v>1533207</v>
      </c>
      <c r="K103" s="137">
        <f t="shared" si="4"/>
        <v>8862.4682080924849</v>
      </c>
      <c r="L103" s="136">
        <v>9301</v>
      </c>
      <c r="M103" s="136">
        <v>1533207</v>
      </c>
      <c r="N103" s="137">
        <f t="shared" si="5"/>
        <v>164.84324266207935</v>
      </c>
      <c r="O103" s="99"/>
      <c r="P103" s="99"/>
      <c r="Q103" s="99"/>
      <c r="R103" s="99"/>
      <c r="S103" s="101"/>
      <c r="T103" s="22"/>
      <c r="U103" s="127"/>
      <c r="V103" s="28"/>
      <c r="W103" s="29"/>
      <c r="Y103" s="28"/>
      <c r="Z103" s="28"/>
    </row>
    <row r="104" spans="1:26" s="3" customFormat="1" ht="27" customHeight="1">
      <c r="A104" s="38"/>
      <c r="B104" s="22" t="s">
        <v>59</v>
      </c>
      <c r="C104" s="22">
        <v>97</v>
      </c>
      <c r="D104" s="22">
        <v>5</v>
      </c>
      <c r="E104" s="47">
        <v>5420005003455</v>
      </c>
      <c r="F104" s="93" t="s">
        <v>144</v>
      </c>
      <c r="G104" s="67" t="s">
        <v>206</v>
      </c>
      <c r="H104" s="136">
        <v>20</v>
      </c>
      <c r="I104" s="136">
        <v>241</v>
      </c>
      <c r="J104" s="136">
        <v>3394526</v>
      </c>
      <c r="K104" s="137">
        <f t="shared" si="4"/>
        <v>14085.170124481328</v>
      </c>
      <c r="L104" s="136">
        <v>15214</v>
      </c>
      <c r="M104" s="136">
        <v>3394526</v>
      </c>
      <c r="N104" s="137">
        <f t="shared" si="5"/>
        <v>223.11857499671356</v>
      </c>
      <c r="O104" s="99"/>
      <c r="P104" s="99"/>
      <c r="Q104" s="99"/>
      <c r="R104" s="99"/>
      <c r="S104" s="101"/>
      <c r="T104" s="22"/>
      <c r="U104" s="127"/>
      <c r="V104" s="28"/>
      <c r="W104" s="29"/>
      <c r="Y104" s="28"/>
      <c r="Z104" s="28"/>
    </row>
    <row r="105" spans="1:26" s="3" customFormat="1" ht="27" customHeight="1">
      <c r="A105" s="38"/>
      <c r="B105" s="22" t="s">
        <v>59</v>
      </c>
      <c r="C105" s="22">
        <v>101</v>
      </c>
      <c r="D105" s="22">
        <v>2</v>
      </c>
      <c r="E105" s="50">
        <v>5420005003554</v>
      </c>
      <c r="F105" s="93" t="s">
        <v>368</v>
      </c>
      <c r="G105" s="67" t="s">
        <v>457</v>
      </c>
      <c r="H105" s="136">
        <v>24</v>
      </c>
      <c r="I105" s="136">
        <v>502</v>
      </c>
      <c r="J105" s="136">
        <v>10410195</v>
      </c>
      <c r="K105" s="137">
        <f t="shared" si="4"/>
        <v>20737.440239043826</v>
      </c>
      <c r="L105" s="136">
        <v>26778</v>
      </c>
      <c r="M105" s="136">
        <v>10410195</v>
      </c>
      <c r="N105" s="137">
        <f t="shared" si="5"/>
        <v>388.75924266188662</v>
      </c>
      <c r="O105" s="99"/>
      <c r="P105" s="99"/>
      <c r="Q105" s="99"/>
      <c r="R105" s="99"/>
      <c r="S105" s="101"/>
      <c r="T105" s="22"/>
      <c r="U105" s="127"/>
      <c r="V105" s="28"/>
      <c r="W105" s="29"/>
      <c r="Y105" s="28"/>
      <c r="Z105" s="28"/>
    </row>
    <row r="106" spans="1:26" s="3" customFormat="1" ht="27" customHeight="1">
      <c r="A106" s="38"/>
      <c r="B106" s="22" t="s">
        <v>59</v>
      </c>
      <c r="C106" s="22">
        <v>102</v>
      </c>
      <c r="D106" s="22">
        <v>5</v>
      </c>
      <c r="E106" s="124">
        <v>5420005003918</v>
      </c>
      <c r="F106" s="93" t="s">
        <v>421</v>
      </c>
      <c r="G106" s="67" t="s">
        <v>420</v>
      </c>
      <c r="H106" s="136">
        <v>20</v>
      </c>
      <c r="I106" s="136">
        <v>220</v>
      </c>
      <c r="J106" s="136">
        <v>3050700</v>
      </c>
      <c r="K106" s="137">
        <f t="shared" si="4"/>
        <v>13866.818181818182</v>
      </c>
      <c r="L106" s="136">
        <v>16412</v>
      </c>
      <c r="M106" s="136">
        <v>3050700</v>
      </c>
      <c r="N106" s="137">
        <f t="shared" si="5"/>
        <v>185.88228125761637</v>
      </c>
      <c r="O106" s="99"/>
      <c r="P106" s="99"/>
      <c r="Q106" s="99" t="s">
        <v>64</v>
      </c>
      <c r="R106" s="99" t="s">
        <v>64</v>
      </c>
      <c r="S106" s="101">
        <v>0.04</v>
      </c>
      <c r="T106" s="22"/>
      <c r="U106" s="127"/>
      <c r="V106" s="28"/>
      <c r="W106" s="29"/>
      <c r="Y106" s="28"/>
      <c r="Z106" s="28"/>
    </row>
    <row r="107" spans="1:26" s="45" customFormat="1" ht="27" customHeight="1">
      <c r="A107" s="38"/>
      <c r="B107" s="22" t="s">
        <v>59</v>
      </c>
      <c r="C107" s="22">
        <v>105</v>
      </c>
      <c r="D107" s="22">
        <v>2</v>
      </c>
      <c r="E107" s="123">
        <v>5420005004362</v>
      </c>
      <c r="F107" s="93" t="s">
        <v>320</v>
      </c>
      <c r="G107" s="67" t="s">
        <v>306</v>
      </c>
      <c r="H107" s="136">
        <v>20</v>
      </c>
      <c r="I107" s="136">
        <v>340</v>
      </c>
      <c r="J107" s="136">
        <v>2428865</v>
      </c>
      <c r="K107" s="137">
        <f t="shared" si="4"/>
        <v>7143.7205882352937</v>
      </c>
      <c r="L107" s="136">
        <v>25616</v>
      </c>
      <c r="M107" s="136">
        <v>2428865</v>
      </c>
      <c r="N107" s="137">
        <f t="shared" si="5"/>
        <v>94.818277638975644</v>
      </c>
      <c r="O107" s="99"/>
      <c r="P107" s="99"/>
      <c r="Q107" s="99"/>
      <c r="R107" s="99"/>
      <c r="S107" s="101"/>
      <c r="T107" s="22"/>
      <c r="U107" s="127"/>
      <c r="V107" s="28"/>
      <c r="W107" s="29"/>
      <c r="X107" s="3"/>
      <c r="Y107" s="28"/>
      <c r="Z107" s="28"/>
    </row>
    <row r="108" spans="1:26" s="3" customFormat="1" ht="27" customHeight="1">
      <c r="A108" s="38"/>
      <c r="B108" s="22" t="s">
        <v>59</v>
      </c>
      <c r="C108" s="22">
        <v>103</v>
      </c>
      <c r="D108" s="22">
        <v>2</v>
      </c>
      <c r="E108" s="123">
        <v>5420005004362</v>
      </c>
      <c r="F108" s="93" t="s">
        <v>320</v>
      </c>
      <c r="G108" s="67" t="s">
        <v>319</v>
      </c>
      <c r="H108" s="136">
        <v>12</v>
      </c>
      <c r="I108" s="136">
        <v>182</v>
      </c>
      <c r="J108" s="136">
        <v>2399174</v>
      </c>
      <c r="K108" s="137">
        <f t="shared" si="4"/>
        <v>13182.274725274725</v>
      </c>
      <c r="L108" s="136">
        <v>18018</v>
      </c>
      <c r="M108" s="136">
        <v>2399174</v>
      </c>
      <c r="N108" s="137">
        <f t="shared" si="5"/>
        <v>133.15429015429015</v>
      </c>
      <c r="O108" s="99"/>
      <c r="P108" s="99"/>
      <c r="Q108" s="99"/>
      <c r="R108" s="99"/>
      <c r="S108" s="101"/>
      <c r="T108" s="22"/>
      <c r="U108" s="127"/>
      <c r="V108" s="28"/>
      <c r="W108" s="29"/>
      <c r="Y108" s="28"/>
      <c r="Z108" s="28"/>
    </row>
    <row r="109" spans="1:26" s="3" customFormat="1" ht="27" customHeight="1">
      <c r="A109" s="38"/>
      <c r="B109" s="22" t="s">
        <v>59</v>
      </c>
      <c r="C109" s="22">
        <v>104</v>
      </c>
      <c r="D109" s="22">
        <v>2</v>
      </c>
      <c r="E109" s="123">
        <v>5420005004362</v>
      </c>
      <c r="F109" s="93" t="s">
        <v>320</v>
      </c>
      <c r="G109" s="67" t="s">
        <v>240</v>
      </c>
      <c r="H109" s="136">
        <v>30</v>
      </c>
      <c r="I109" s="136">
        <v>459</v>
      </c>
      <c r="J109" s="136">
        <v>3428725</v>
      </c>
      <c r="K109" s="137">
        <f t="shared" si="4"/>
        <v>7469.9891067538128</v>
      </c>
      <c r="L109" s="136">
        <v>5208</v>
      </c>
      <c r="M109" s="136">
        <v>3428725</v>
      </c>
      <c r="N109" s="137">
        <f t="shared" si="5"/>
        <v>658.35733486943161</v>
      </c>
      <c r="O109" s="99"/>
      <c r="P109" s="99"/>
      <c r="Q109" s="99" t="s">
        <v>64</v>
      </c>
      <c r="R109" s="99"/>
      <c r="S109" s="101">
        <v>7.0000000000000007E-2</v>
      </c>
      <c r="T109" s="22" t="s">
        <v>64</v>
      </c>
      <c r="U109" s="127">
        <v>0</v>
      </c>
      <c r="V109" s="28"/>
      <c r="W109" s="29"/>
      <c r="Y109" s="28"/>
      <c r="Z109" s="28"/>
    </row>
    <row r="110" spans="1:26" s="3" customFormat="1" ht="27" customHeight="1">
      <c r="A110" s="38"/>
      <c r="B110" s="22" t="s">
        <v>59</v>
      </c>
      <c r="C110" s="22">
        <v>106</v>
      </c>
      <c r="D110" s="22">
        <v>2</v>
      </c>
      <c r="E110" s="123">
        <v>5420005004362</v>
      </c>
      <c r="F110" s="93" t="s">
        <v>320</v>
      </c>
      <c r="G110" s="67" t="s">
        <v>492</v>
      </c>
      <c r="H110" s="136">
        <v>40</v>
      </c>
      <c r="I110" s="136">
        <v>533</v>
      </c>
      <c r="J110" s="136">
        <v>10985275</v>
      </c>
      <c r="K110" s="137">
        <f t="shared" si="4"/>
        <v>20610.272045028141</v>
      </c>
      <c r="L110" s="136">
        <v>45727</v>
      </c>
      <c r="M110" s="136">
        <v>10985275</v>
      </c>
      <c r="N110" s="137">
        <f t="shared" si="5"/>
        <v>240.23607496664991</v>
      </c>
      <c r="O110" s="99"/>
      <c r="P110" s="99"/>
      <c r="Q110" s="99"/>
      <c r="R110" s="99"/>
      <c r="S110" s="101"/>
      <c r="T110" s="22"/>
      <c r="U110" s="127"/>
      <c r="V110" s="28"/>
      <c r="W110" s="29"/>
      <c r="Y110" s="28"/>
      <c r="Z110" s="28"/>
    </row>
    <row r="111" spans="1:26" s="3" customFormat="1" ht="27" customHeight="1">
      <c r="A111" s="38"/>
      <c r="B111" s="22" t="s">
        <v>59</v>
      </c>
      <c r="C111" s="22">
        <v>107</v>
      </c>
      <c r="D111" s="22">
        <v>2</v>
      </c>
      <c r="E111" s="47">
        <v>5420005004404</v>
      </c>
      <c r="F111" s="93" t="s">
        <v>298</v>
      </c>
      <c r="G111" s="67" t="s">
        <v>327</v>
      </c>
      <c r="H111" s="136">
        <v>20</v>
      </c>
      <c r="I111" s="136">
        <v>322</v>
      </c>
      <c r="J111" s="136">
        <v>3440760</v>
      </c>
      <c r="K111" s="137">
        <f t="shared" si="4"/>
        <v>10685.590062111802</v>
      </c>
      <c r="L111" s="136">
        <v>15508.25</v>
      </c>
      <c r="M111" s="136">
        <v>3440760</v>
      </c>
      <c r="N111" s="137">
        <f t="shared" si="5"/>
        <v>221.86642593458322</v>
      </c>
      <c r="O111" s="99"/>
      <c r="P111" s="99"/>
      <c r="Q111" s="99"/>
      <c r="R111" s="99"/>
      <c r="S111" s="101"/>
      <c r="T111" s="22"/>
      <c r="U111" s="127"/>
      <c r="V111" s="28"/>
      <c r="W111" s="29"/>
      <c r="Y111" s="28"/>
      <c r="Z111" s="28"/>
    </row>
    <row r="112" spans="1:26" s="3" customFormat="1" ht="27" customHeight="1">
      <c r="A112" s="38"/>
      <c r="B112" s="22" t="s">
        <v>59</v>
      </c>
      <c r="C112" s="22">
        <v>108</v>
      </c>
      <c r="D112" s="22">
        <v>2</v>
      </c>
      <c r="E112" s="47">
        <v>5420005004404</v>
      </c>
      <c r="F112" s="93" t="s">
        <v>298</v>
      </c>
      <c r="G112" s="67" t="s">
        <v>326</v>
      </c>
      <c r="H112" s="136">
        <v>10</v>
      </c>
      <c r="I112" s="136">
        <v>30</v>
      </c>
      <c r="J112" s="136">
        <v>718276</v>
      </c>
      <c r="K112" s="137">
        <f t="shared" si="4"/>
        <v>23942.533333333333</v>
      </c>
      <c r="L112" s="136">
        <v>1529</v>
      </c>
      <c r="M112" s="136">
        <v>718276</v>
      </c>
      <c r="N112" s="137">
        <f t="shared" si="5"/>
        <v>469.76847612818835</v>
      </c>
      <c r="O112" s="99"/>
      <c r="P112" s="99"/>
      <c r="Q112" s="99"/>
      <c r="R112" s="99"/>
      <c r="S112" s="101"/>
      <c r="T112" s="22"/>
      <c r="U112" s="127"/>
      <c r="V112" s="28"/>
      <c r="W112" s="29"/>
      <c r="Y112" s="28"/>
      <c r="Z112" s="28"/>
    </row>
    <row r="113" spans="1:26" s="3" customFormat="1" ht="27" customHeight="1">
      <c r="A113" s="38"/>
      <c r="B113" s="22" t="s">
        <v>59</v>
      </c>
      <c r="C113" s="22">
        <v>109</v>
      </c>
      <c r="D113" s="22">
        <v>2</v>
      </c>
      <c r="E113" s="49">
        <v>5420005005708</v>
      </c>
      <c r="F113" s="93" t="s">
        <v>469</v>
      </c>
      <c r="G113" s="93" t="s">
        <v>470</v>
      </c>
      <c r="H113" s="136">
        <v>40</v>
      </c>
      <c r="I113" s="136">
        <v>432</v>
      </c>
      <c r="J113" s="136">
        <v>6781249</v>
      </c>
      <c r="K113" s="137">
        <f t="shared" si="4"/>
        <v>15697.335648148148</v>
      </c>
      <c r="L113" s="136">
        <v>37984</v>
      </c>
      <c r="M113" s="136">
        <v>6781249</v>
      </c>
      <c r="N113" s="137">
        <f t="shared" si="5"/>
        <v>178.52909119629317</v>
      </c>
      <c r="O113" s="99"/>
      <c r="P113" s="99"/>
      <c r="Q113" s="99"/>
      <c r="R113" s="99"/>
      <c r="S113" s="101"/>
      <c r="T113" s="22"/>
      <c r="U113" s="127"/>
      <c r="V113" s="28"/>
      <c r="W113" s="29"/>
      <c r="Y113" s="28"/>
      <c r="Z113" s="28"/>
    </row>
    <row r="114" spans="1:26" s="3" customFormat="1" ht="27" customHeight="1">
      <c r="A114" s="38"/>
      <c r="B114" s="22" t="s">
        <v>59</v>
      </c>
      <c r="C114" s="22">
        <v>111</v>
      </c>
      <c r="D114" s="22">
        <v>2</v>
      </c>
      <c r="E114" s="122">
        <v>5420005006053</v>
      </c>
      <c r="F114" s="93" t="s">
        <v>494</v>
      </c>
      <c r="G114" s="67" t="s">
        <v>493</v>
      </c>
      <c r="H114" s="136">
        <v>20</v>
      </c>
      <c r="I114" s="136">
        <v>315</v>
      </c>
      <c r="J114" s="136">
        <v>6084240</v>
      </c>
      <c r="K114" s="137">
        <f t="shared" si="4"/>
        <v>19315.047619047618</v>
      </c>
      <c r="L114" s="136">
        <v>60842</v>
      </c>
      <c r="M114" s="136">
        <v>6084240</v>
      </c>
      <c r="N114" s="137">
        <f t="shared" si="5"/>
        <v>100.00065744058381</v>
      </c>
      <c r="O114" s="99"/>
      <c r="P114" s="99"/>
      <c r="Q114" s="99" t="s">
        <v>64</v>
      </c>
      <c r="R114" s="99"/>
      <c r="S114" s="101">
        <v>0.01</v>
      </c>
      <c r="T114" s="22"/>
      <c r="U114" s="127"/>
      <c r="V114" s="28"/>
      <c r="W114" s="29"/>
      <c r="Y114" s="28"/>
      <c r="Z114" s="28"/>
    </row>
    <row r="115" spans="1:26" s="3" customFormat="1" ht="27" customHeight="1">
      <c r="A115" s="38"/>
      <c r="B115" s="22" t="s">
        <v>59</v>
      </c>
      <c r="C115" s="22">
        <v>110</v>
      </c>
      <c r="D115" s="22">
        <v>2</v>
      </c>
      <c r="E115" s="123">
        <v>5420005006053</v>
      </c>
      <c r="F115" s="93" t="s">
        <v>533</v>
      </c>
      <c r="G115" s="67" t="s">
        <v>332</v>
      </c>
      <c r="H115" s="136">
        <v>20</v>
      </c>
      <c r="I115" s="136">
        <v>276</v>
      </c>
      <c r="J115" s="136">
        <v>3164878</v>
      </c>
      <c r="K115" s="137">
        <f t="shared" si="4"/>
        <v>11466.949275362318</v>
      </c>
      <c r="L115" s="136">
        <v>22401</v>
      </c>
      <c r="M115" s="136">
        <v>3164878</v>
      </c>
      <c r="N115" s="137">
        <f t="shared" si="5"/>
        <v>141.28288915673409</v>
      </c>
      <c r="O115" s="99"/>
      <c r="P115" s="99"/>
      <c r="Q115" s="99"/>
      <c r="R115" s="99"/>
      <c r="S115" s="101"/>
      <c r="T115" s="22"/>
      <c r="U115" s="127"/>
      <c r="V115" s="28"/>
      <c r="W115" s="30"/>
      <c r="Y115" s="28"/>
      <c r="Z115" s="28"/>
    </row>
    <row r="116" spans="1:26" s="3" customFormat="1" ht="27" customHeight="1">
      <c r="A116" s="38"/>
      <c r="B116" s="22" t="s">
        <v>59</v>
      </c>
      <c r="C116" s="22">
        <v>112</v>
      </c>
      <c r="D116" s="22">
        <v>5</v>
      </c>
      <c r="E116" s="122">
        <v>5420005006193</v>
      </c>
      <c r="F116" s="93" t="s">
        <v>248</v>
      </c>
      <c r="G116" s="67" t="s">
        <v>462</v>
      </c>
      <c r="H116" s="136">
        <v>20</v>
      </c>
      <c r="I116" s="136">
        <v>130</v>
      </c>
      <c r="J116" s="136">
        <v>3102650</v>
      </c>
      <c r="K116" s="137">
        <f t="shared" si="4"/>
        <v>23866.538461538461</v>
      </c>
      <c r="L116" s="136">
        <v>9964</v>
      </c>
      <c r="M116" s="136">
        <v>3102650</v>
      </c>
      <c r="N116" s="137">
        <f t="shared" si="5"/>
        <v>311.38598956242475</v>
      </c>
      <c r="O116" s="99"/>
      <c r="P116" s="99"/>
      <c r="Q116" s="99"/>
      <c r="R116" s="99"/>
      <c r="S116" s="101"/>
      <c r="T116" s="22"/>
      <c r="U116" s="127"/>
      <c r="V116" s="28"/>
      <c r="W116" s="29"/>
      <c r="Y116" s="28"/>
      <c r="Z116" s="28"/>
    </row>
    <row r="117" spans="1:26" s="3" customFormat="1" ht="27" customHeight="1">
      <c r="A117" s="38"/>
      <c r="B117" s="22" t="s">
        <v>59</v>
      </c>
      <c r="C117" s="22">
        <v>113</v>
      </c>
      <c r="D117" s="22">
        <v>6</v>
      </c>
      <c r="E117" s="47">
        <v>5420005007588</v>
      </c>
      <c r="F117" s="93" t="s">
        <v>92</v>
      </c>
      <c r="G117" s="67" t="s">
        <v>93</v>
      </c>
      <c r="H117" s="136">
        <v>10</v>
      </c>
      <c r="I117" s="136">
        <v>47</v>
      </c>
      <c r="J117" s="136">
        <v>596480</v>
      </c>
      <c r="K117" s="137">
        <f t="shared" si="4"/>
        <v>12691.063829787234</v>
      </c>
      <c r="L117" s="136">
        <v>3885</v>
      </c>
      <c r="M117" s="136">
        <v>596480</v>
      </c>
      <c r="N117" s="137">
        <f t="shared" si="5"/>
        <v>153.53410553410552</v>
      </c>
      <c r="O117" s="99"/>
      <c r="P117" s="99"/>
      <c r="Q117" s="99"/>
      <c r="R117" s="99"/>
      <c r="S117" s="101"/>
      <c r="T117" s="22"/>
      <c r="U117" s="127"/>
      <c r="V117" s="28"/>
      <c r="W117" s="29"/>
      <c r="Y117" s="28"/>
      <c r="Z117" s="28"/>
    </row>
    <row r="118" spans="1:26" s="3" customFormat="1" ht="27" customHeight="1">
      <c r="A118" s="38"/>
      <c r="B118" s="22" t="s">
        <v>59</v>
      </c>
      <c r="C118" s="22">
        <v>114</v>
      </c>
      <c r="D118" s="22">
        <v>2</v>
      </c>
      <c r="E118" s="123">
        <v>6010005015318</v>
      </c>
      <c r="F118" s="93" t="s">
        <v>397</v>
      </c>
      <c r="G118" s="67" t="s">
        <v>125</v>
      </c>
      <c r="H118" s="136">
        <v>20</v>
      </c>
      <c r="I118" s="136">
        <v>92</v>
      </c>
      <c r="J118" s="136">
        <v>2952940</v>
      </c>
      <c r="K118" s="137">
        <f t="shared" si="4"/>
        <v>32097.17391304348</v>
      </c>
      <c r="L118" s="136">
        <v>7252</v>
      </c>
      <c r="M118" s="136">
        <v>2952940</v>
      </c>
      <c r="N118" s="137">
        <f t="shared" si="5"/>
        <v>407.18974076116933</v>
      </c>
      <c r="O118" s="99"/>
      <c r="P118" s="99"/>
      <c r="Q118" s="99" t="s">
        <v>64</v>
      </c>
      <c r="R118" s="99" t="s">
        <v>64</v>
      </c>
      <c r="S118" s="101">
        <v>0</v>
      </c>
      <c r="T118" s="22"/>
      <c r="U118" s="127"/>
      <c r="V118" s="28"/>
      <c r="W118" s="29"/>
      <c r="Y118" s="28"/>
      <c r="Z118" s="28"/>
    </row>
    <row r="119" spans="1:26" s="3" customFormat="1" ht="27" customHeight="1">
      <c r="A119" s="38"/>
      <c r="B119" s="22" t="s">
        <v>59</v>
      </c>
      <c r="C119" s="22">
        <v>115</v>
      </c>
      <c r="D119" s="22">
        <v>4</v>
      </c>
      <c r="E119" s="49">
        <v>6420001013366</v>
      </c>
      <c r="F119" s="93" t="s">
        <v>208</v>
      </c>
      <c r="G119" s="67" t="s">
        <v>209</v>
      </c>
      <c r="H119" s="136">
        <v>10</v>
      </c>
      <c r="I119" s="136">
        <v>96</v>
      </c>
      <c r="J119" s="136">
        <v>1361345</v>
      </c>
      <c r="K119" s="137">
        <f t="shared" si="4"/>
        <v>14180.677083333334</v>
      </c>
      <c r="L119" s="136">
        <v>6912</v>
      </c>
      <c r="M119" s="136">
        <v>1361345</v>
      </c>
      <c r="N119" s="137">
        <f t="shared" si="5"/>
        <v>196.95384837962962</v>
      </c>
      <c r="O119" s="99"/>
      <c r="P119" s="99"/>
      <c r="Q119" s="99"/>
      <c r="R119" s="99"/>
      <c r="S119" s="101"/>
      <c r="T119" s="22"/>
      <c r="U119" s="127"/>
      <c r="V119" s="28"/>
      <c r="W119" s="29"/>
      <c r="Y119" s="28"/>
      <c r="Z119" s="28"/>
    </row>
    <row r="120" spans="1:26" s="3" customFormat="1" ht="27" customHeight="1">
      <c r="A120" s="38"/>
      <c r="B120" s="22" t="s">
        <v>59</v>
      </c>
      <c r="C120" s="22">
        <v>116</v>
      </c>
      <c r="D120" s="22">
        <v>4</v>
      </c>
      <c r="E120" s="47">
        <v>6420001014728</v>
      </c>
      <c r="F120" s="93" t="s">
        <v>295</v>
      </c>
      <c r="G120" s="67" t="s">
        <v>294</v>
      </c>
      <c r="H120" s="136">
        <v>10</v>
      </c>
      <c r="I120" s="136">
        <v>9</v>
      </c>
      <c r="J120" s="136">
        <v>73640</v>
      </c>
      <c r="K120" s="137">
        <f t="shared" si="4"/>
        <v>8182.2222222222226</v>
      </c>
      <c r="L120" s="136">
        <v>363.5</v>
      </c>
      <c r="M120" s="136">
        <v>73640</v>
      </c>
      <c r="N120" s="137">
        <f t="shared" si="5"/>
        <v>202.58596973865198</v>
      </c>
      <c r="O120" s="99"/>
      <c r="P120" s="99"/>
      <c r="Q120" s="99" t="s">
        <v>64</v>
      </c>
      <c r="R120" s="99"/>
      <c r="S120" s="101">
        <v>0.92900000000000005</v>
      </c>
      <c r="T120" s="22"/>
      <c r="U120" s="127"/>
      <c r="V120" s="28"/>
      <c r="W120" s="29"/>
      <c r="Y120" s="28"/>
      <c r="Z120" s="28"/>
    </row>
    <row r="121" spans="1:26" s="3" customFormat="1" ht="27" customHeight="1">
      <c r="A121" s="39"/>
      <c r="B121" s="22" t="s">
        <v>98</v>
      </c>
      <c r="C121" s="22">
        <v>117</v>
      </c>
      <c r="D121" s="22">
        <v>4</v>
      </c>
      <c r="E121" s="49">
        <v>6420001015602</v>
      </c>
      <c r="F121" s="93" t="s">
        <v>293</v>
      </c>
      <c r="G121" s="67" t="s">
        <v>315</v>
      </c>
      <c r="H121" s="136">
        <v>10</v>
      </c>
      <c r="I121" s="136">
        <v>208</v>
      </c>
      <c r="J121" s="136">
        <v>1986000</v>
      </c>
      <c r="K121" s="137">
        <f t="shared" si="4"/>
        <v>9548.0769230769238</v>
      </c>
      <c r="L121" s="136">
        <v>9226</v>
      </c>
      <c r="M121" s="136">
        <v>1986000</v>
      </c>
      <c r="N121" s="137">
        <f t="shared" si="5"/>
        <v>215.26121829611967</v>
      </c>
      <c r="O121" s="99"/>
      <c r="P121" s="99"/>
      <c r="Q121" s="99"/>
      <c r="R121" s="99"/>
      <c r="S121" s="101"/>
      <c r="T121" s="22"/>
      <c r="U121" s="127"/>
      <c r="V121" s="28"/>
      <c r="W121" s="29"/>
      <c r="X121" s="19"/>
      <c r="Y121" s="28"/>
      <c r="Z121" s="28"/>
    </row>
    <row r="122" spans="1:26" s="3" customFormat="1" ht="27" customHeight="1">
      <c r="A122" s="38"/>
      <c r="B122" s="22" t="s">
        <v>59</v>
      </c>
      <c r="C122" s="22">
        <v>118</v>
      </c>
      <c r="D122" s="22">
        <v>4</v>
      </c>
      <c r="E122" s="123">
        <v>6420001016484</v>
      </c>
      <c r="F122" s="93" t="s">
        <v>243</v>
      </c>
      <c r="G122" s="67" t="s">
        <v>458</v>
      </c>
      <c r="H122" s="136">
        <v>20</v>
      </c>
      <c r="I122" s="136">
        <v>196</v>
      </c>
      <c r="J122" s="136">
        <v>1522540</v>
      </c>
      <c r="K122" s="137">
        <f t="shared" si="4"/>
        <v>7768.0612244897957</v>
      </c>
      <c r="L122" s="136">
        <v>10119</v>
      </c>
      <c r="M122" s="136">
        <v>1522540</v>
      </c>
      <c r="N122" s="137">
        <f t="shared" si="5"/>
        <v>150.46348453404485</v>
      </c>
      <c r="O122" s="99"/>
      <c r="P122" s="99"/>
      <c r="Q122" s="99" t="s">
        <v>64</v>
      </c>
      <c r="R122" s="99" t="s">
        <v>64</v>
      </c>
      <c r="S122" s="101">
        <v>0.22500000000000001</v>
      </c>
      <c r="T122" s="22"/>
      <c r="U122" s="127"/>
      <c r="V122" s="28"/>
      <c r="W122" s="29"/>
      <c r="Y122" s="28"/>
      <c r="Z122" s="28"/>
    </row>
    <row r="123" spans="1:26" s="3" customFormat="1" ht="27" customHeight="1">
      <c r="A123" s="38"/>
      <c r="B123" s="22" t="s">
        <v>59</v>
      </c>
      <c r="C123" s="22">
        <v>119</v>
      </c>
      <c r="D123" s="22">
        <v>4</v>
      </c>
      <c r="E123" s="123">
        <v>6420003001625</v>
      </c>
      <c r="F123" s="93" t="s">
        <v>301</v>
      </c>
      <c r="G123" s="67" t="s">
        <v>197</v>
      </c>
      <c r="H123" s="136">
        <v>10</v>
      </c>
      <c r="I123" s="136">
        <v>178</v>
      </c>
      <c r="J123" s="136">
        <v>2699930</v>
      </c>
      <c r="K123" s="137">
        <f t="shared" si="4"/>
        <v>15168.14606741573</v>
      </c>
      <c r="L123" s="136">
        <v>15864</v>
      </c>
      <c r="M123" s="136">
        <v>2699930</v>
      </c>
      <c r="N123" s="137">
        <f t="shared" si="5"/>
        <v>170.19225920322742</v>
      </c>
      <c r="O123" s="99"/>
      <c r="P123" s="99"/>
      <c r="Q123" s="99"/>
      <c r="R123" s="99"/>
      <c r="S123" s="101"/>
      <c r="T123" s="22"/>
      <c r="U123" s="127"/>
      <c r="V123" s="28"/>
      <c r="W123" s="29"/>
      <c r="Y123" s="28"/>
      <c r="Z123" s="28"/>
    </row>
    <row r="124" spans="1:26" s="3" customFormat="1" ht="27" customHeight="1">
      <c r="A124" s="38"/>
      <c r="B124" s="22" t="s">
        <v>59</v>
      </c>
      <c r="C124" s="22">
        <v>120</v>
      </c>
      <c r="D124" s="22">
        <v>4</v>
      </c>
      <c r="E124" s="124">
        <v>6420003001971</v>
      </c>
      <c r="F124" s="93" t="s">
        <v>188</v>
      </c>
      <c r="G124" s="67" t="s">
        <v>189</v>
      </c>
      <c r="H124" s="136">
        <v>20</v>
      </c>
      <c r="I124" s="136">
        <v>95</v>
      </c>
      <c r="J124" s="136">
        <v>1135724</v>
      </c>
      <c r="K124" s="137">
        <f t="shared" si="4"/>
        <v>11954.989473684211</v>
      </c>
      <c r="L124" s="136">
        <v>4139</v>
      </c>
      <c r="M124" s="136">
        <v>1135724</v>
      </c>
      <c r="N124" s="137">
        <f t="shared" ref="N124:N155" si="6">IF(AND(L124&gt;0,M124&gt;0),M124/L124,0)</f>
        <v>274.39574776516065</v>
      </c>
      <c r="O124" s="99"/>
      <c r="P124" s="99"/>
      <c r="Q124" s="99"/>
      <c r="R124" s="99"/>
      <c r="S124" s="101"/>
      <c r="T124" s="22"/>
      <c r="U124" s="127"/>
      <c r="V124" s="28"/>
      <c r="W124" s="29"/>
      <c r="Y124" s="28"/>
      <c r="Z124" s="28"/>
    </row>
    <row r="125" spans="1:26" s="3" customFormat="1" ht="27" customHeight="1">
      <c r="A125" s="38"/>
      <c r="B125" s="22" t="s">
        <v>59</v>
      </c>
      <c r="C125" s="22">
        <v>121</v>
      </c>
      <c r="D125" s="22">
        <v>4</v>
      </c>
      <c r="E125" s="123">
        <v>6420003002012</v>
      </c>
      <c r="F125" s="93" t="s">
        <v>541</v>
      </c>
      <c r="G125" s="67" t="s">
        <v>436</v>
      </c>
      <c r="H125" s="136">
        <v>20</v>
      </c>
      <c r="I125" s="136">
        <v>221</v>
      </c>
      <c r="J125" s="136">
        <v>4846249</v>
      </c>
      <c r="K125" s="137">
        <f t="shared" si="4"/>
        <v>21928.728506787331</v>
      </c>
      <c r="L125" s="137">
        <v>18026.099999999999</v>
      </c>
      <c r="M125" s="136">
        <v>4846249</v>
      </c>
      <c r="N125" s="137">
        <f t="shared" si="6"/>
        <v>268.84622852419551</v>
      </c>
      <c r="O125" s="99"/>
      <c r="P125" s="99"/>
      <c r="Q125" s="99" t="s">
        <v>64</v>
      </c>
      <c r="R125" s="99"/>
      <c r="S125" s="101">
        <f>5276746/6403585</f>
        <v>0.82402997695821945</v>
      </c>
      <c r="T125" s="22" t="s">
        <v>64</v>
      </c>
      <c r="U125" s="127">
        <f>2/22</f>
        <v>9.0909090909090912E-2</v>
      </c>
      <c r="V125" s="28"/>
      <c r="W125" s="28"/>
      <c r="Y125" s="28"/>
      <c r="Z125" s="28"/>
    </row>
    <row r="126" spans="1:26" s="3" customFormat="1" ht="27" customHeight="1">
      <c r="A126" s="38"/>
      <c r="B126" s="22" t="s">
        <v>59</v>
      </c>
      <c r="C126" s="22">
        <v>122</v>
      </c>
      <c r="D126" s="22">
        <v>5</v>
      </c>
      <c r="E126" s="123">
        <v>6420005002308</v>
      </c>
      <c r="F126" s="93" t="s">
        <v>168</v>
      </c>
      <c r="G126" s="67" t="s">
        <v>169</v>
      </c>
      <c r="H126" s="136">
        <v>20</v>
      </c>
      <c r="I126" s="136">
        <v>108</v>
      </c>
      <c r="J126" s="136">
        <v>531100</v>
      </c>
      <c r="K126" s="137">
        <f t="shared" si="4"/>
        <v>4917.5925925925922</v>
      </c>
      <c r="L126" s="136">
        <v>10335</v>
      </c>
      <c r="M126" s="136">
        <v>531100</v>
      </c>
      <c r="N126" s="137">
        <f t="shared" si="6"/>
        <v>51.388485728108371</v>
      </c>
      <c r="O126" s="99"/>
      <c r="P126" s="99"/>
      <c r="Q126" s="99"/>
      <c r="R126" s="99"/>
      <c r="S126" s="101"/>
      <c r="T126" s="22"/>
      <c r="U126" s="127"/>
      <c r="V126" s="28"/>
      <c r="W126" s="29"/>
      <c r="Y126" s="28"/>
      <c r="Z126" s="28"/>
    </row>
    <row r="127" spans="1:26" s="3" customFormat="1" ht="27" customHeight="1">
      <c r="A127" s="38"/>
      <c r="B127" s="22" t="s">
        <v>59</v>
      </c>
      <c r="C127" s="22">
        <v>123</v>
      </c>
      <c r="D127" s="22">
        <v>2</v>
      </c>
      <c r="E127" s="123">
        <v>6420005002893</v>
      </c>
      <c r="F127" s="93" t="s">
        <v>534</v>
      </c>
      <c r="G127" s="67" t="s">
        <v>535</v>
      </c>
      <c r="H127" s="136">
        <v>20</v>
      </c>
      <c r="I127" s="136">
        <v>241</v>
      </c>
      <c r="J127" s="136">
        <v>2488730</v>
      </c>
      <c r="K127" s="137">
        <f t="shared" si="4"/>
        <v>10326.680497925312</v>
      </c>
      <c r="L127" s="136">
        <v>21801</v>
      </c>
      <c r="M127" s="136">
        <v>2488730</v>
      </c>
      <c r="N127" s="137">
        <f t="shared" si="6"/>
        <v>114.15669006008899</v>
      </c>
      <c r="O127" s="99"/>
      <c r="P127" s="99"/>
      <c r="Q127" s="99"/>
      <c r="R127" s="99"/>
      <c r="S127" s="101"/>
      <c r="T127" s="22"/>
      <c r="U127" s="127"/>
      <c r="V127" s="28"/>
      <c r="W127" s="29"/>
      <c r="Y127" s="28"/>
      <c r="Z127" s="28"/>
    </row>
    <row r="128" spans="1:26" s="3" customFormat="1" ht="27" customHeight="1">
      <c r="A128" s="38"/>
      <c r="B128" s="22" t="s">
        <v>59</v>
      </c>
      <c r="C128" s="22">
        <v>124</v>
      </c>
      <c r="D128" s="22">
        <v>2</v>
      </c>
      <c r="E128" s="123">
        <v>6420005002943</v>
      </c>
      <c r="F128" s="93" t="s">
        <v>260</v>
      </c>
      <c r="G128" s="67" t="s">
        <v>261</v>
      </c>
      <c r="H128" s="136">
        <v>15</v>
      </c>
      <c r="I128" s="136">
        <v>152</v>
      </c>
      <c r="J128" s="136">
        <v>1529960</v>
      </c>
      <c r="K128" s="137">
        <f t="shared" si="4"/>
        <v>10065.526315789473</v>
      </c>
      <c r="L128" s="136">
        <v>12004</v>
      </c>
      <c r="M128" s="136">
        <v>1529960</v>
      </c>
      <c r="N128" s="137">
        <f t="shared" si="6"/>
        <v>127.45418193935355</v>
      </c>
      <c r="O128" s="99"/>
      <c r="P128" s="99"/>
      <c r="Q128" s="99"/>
      <c r="R128" s="99"/>
      <c r="S128" s="101"/>
      <c r="T128" s="22"/>
      <c r="U128" s="127"/>
      <c r="V128" s="28"/>
      <c r="W128" s="29"/>
      <c r="Y128" s="28"/>
      <c r="Z128" s="28"/>
    </row>
    <row r="129" spans="1:26" s="3" customFormat="1" ht="27" customHeight="1">
      <c r="A129" s="38"/>
      <c r="B129" s="22" t="s">
        <v>59</v>
      </c>
      <c r="C129" s="22">
        <v>125</v>
      </c>
      <c r="D129" s="22">
        <v>2</v>
      </c>
      <c r="E129" s="47">
        <v>6420005003553</v>
      </c>
      <c r="F129" s="93" t="s">
        <v>491</v>
      </c>
      <c r="G129" s="67" t="s">
        <v>312</v>
      </c>
      <c r="H129" s="136">
        <v>30</v>
      </c>
      <c r="I129" s="136">
        <v>450</v>
      </c>
      <c r="J129" s="136">
        <v>5293606</v>
      </c>
      <c r="K129" s="137">
        <f t="shared" si="4"/>
        <v>11763.568888888889</v>
      </c>
      <c r="L129" s="136">
        <v>9142</v>
      </c>
      <c r="M129" s="136">
        <v>5293606</v>
      </c>
      <c r="N129" s="137">
        <f t="shared" si="6"/>
        <v>579.04244147888869</v>
      </c>
      <c r="O129" s="99"/>
      <c r="P129" s="99"/>
      <c r="Q129" s="99"/>
      <c r="R129" s="99"/>
      <c r="S129" s="101"/>
      <c r="T129" s="22"/>
      <c r="U129" s="127"/>
      <c r="V129" s="28"/>
      <c r="W129" s="29"/>
      <c r="Y129" s="28"/>
      <c r="Z129" s="28"/>
    </row>
    <row r="130" spans="1:26" s="3" customFormat="1" ht="27" customHeight="1">
      <c r="A130" s="38"/>
      <c r="B130" s="22" t="s">
        <v>59</v>
      </c>
      <c r="C130" s="22">
        <v>126</v>
      </c>
      <c r="D130" s="22">
        <v>2</v>
      </c>
      <c r="E130" s="123">
        <v>6420005004361</v>
      </c>
      <c r="F130" s="93" t="s">
        <v>403</v>
      </c>
      <c r="G130" s="67" t="s">
        <v>135</v>
      </c>
      <c r="H130" s="136">
        <v>20</v>
      </c>
      <c r="I130" s="136">
        <v>202</v>
      </c>
      <c r="J130" s="136">
        <v>2058782</v>
      </c>
      <c r="K130" s="137">
        <f t="shared" si="4"/>
        <v>10191.990099009901</v>
      </c>
      <c r="L130" s="136">
        <v>14497</v>
      </c>
      <c r="M130" s="136">
        <v>2058782</v>
      </c>
      <c r="N130" s="137">
        <f t="shared" si="6"/>
        <v>142.01434779609573</v>
      </c>
      <c r="O130" s="99"/>
      <c r="P130" s="99"/>
      <c r="Q130" s="99"/>
      <c r="R130" s="99"/>
      <c r="S130" s="101"/>
      <c r="T130" s="22"/>
      <c r="U130" s="127"/>
      <c r="V130" s="28"/>
      <c r="W130" s="29"/>
      <c r="Y130" s="28"/>
      <c r="Z130" s="28"/>
    </row>
    <row r="131" spans="1:26" s="3" customFormat="1" ht="27" customHeight="1">
      <c r="A131" s="38"/>
      <c r="B131" s="22" t="s">
        <v>59</v>
      </c>
      <c r="C131" s="22">
        <v>127</v>
      </c>
      <c r="D131" s="22">
        <v>5</v>
      </c>
      <c r="E131" s="123">
        <v>6420005005434</v>
      </c>
      <c r="F131" s="93" t="s">
        <v>158</v>
      </c>
      <c r="G131" s="67" t="s">
        <v>414</v>
      </c>
      <c r="H131" s="136">
        <v>20</v>
      </c>
      <c r="I131" s="136">
        <v>118</v>
      </c>
      <c r="J131" s="136">
        <v>1378000</v>
      </c>
      <c r="K131" s="137">
        <f t="shared" si="4"/>
        <v>11677.966101694916</v>
      </c>
      <c r="L131" s="136">
        <v>8234</v>
      </c>
      <c r="M131" s="136">
        <v>1378000</v>
      </c>
      <c r="N131" s="137">
        <f t="shared" si="6"/>
        <v>167.35487005100802</v>
      </c>
      <c r="O131" s="99"/>
      <c r="P131" s="99"/>
      <c r="Q131" s="99"/>
      <c r="R131" s="99"/>
      <c r="S131" s="101"/>
      <c r="T131" s="22"/>
      <c r="U131" s="127"/>
      <c r="V131" s="28"/>
      <c r="W131" s="29"/>
      <c r="Y131" s="28"/>
      <c r="Z131" s="28"/>
    </row>
    <row r="132" spans="1:26" s="3" customFormat="1" ht="27" customHeight="1">
      <c r="A132" s="38"/>
      <c r="B132" s="22" t="s">
        <v>59</v>
      </c>
      <c r="C132" s="22">
        <v>128</v>
      </c>
      <c r="D132" s="22">
        <v>5</v>
      </c>
      <c r="E132" s="123">
        <v>6420005006192</v>
      </c>
      <c r="F132" s="93" t="s">
        <v>318</v>
      </c>
      <c r="G132" s="67" t="s">
        <v>317</v>
      </c>
      <c r="H132" s="136">
        <v>20</v>
      </c>
      <c r="I132" s="136">
        <v>142</v>
      </c>
      <c r="J132" s="136">
        <v>2868300</v>
      </c>
      <c r="K132" s="137">
        <f t="shared" si="4"/>
        <v>20199.295774647886</v>
      </c>
      <c r="L132" s="136">
        <v>12858</v>
      </c>
      <c r="M132" s="136">
        <f>J132</f>
        <v>2868300</v>
      </c>
      <c r="N132" s="137">
        <f t="shared" si="6"/>
        <v>223.07512832477835</v>
      </c>
      <c r="O132" s="99"/>
      <c r="P132" s="99"/>
      <c r="Q132" s="99"/>
      <c r="R132" s="99"/>
      <c r="S132" s="101"/>
      <c r="T132" s="22"/>
      <c r="U132" s="127"/>
      <c r="V132" s="28"/>
      <c r="W132" s="29"/>
      <c r="Y132" s="28"/>
      <c r="Z132" s="28"/>
    </row>
    <row r="133" spans="1:26" s="3" customFormat="1" ht="27" customHeight="1">
      <c r="A133" s="38"/>
      <c r="B133" s="22" t="s">
        <v>59</v>
      </c>
      <c r="C133" s="22">
        <v>129</v>
      </c>
      <c r="D133" s="22">
        <v>5</v>
      </c>
      <c r="E133" s="123">
        <v>6420005006589</v>
      </c>
      <c r="F133" s="93" t="s">
        <v>405</v>
      </c>
      <c r="G133" s="67" t="s">
        <v>404</v>
      </c>
      <c r="H133" s="136">
        <v>20</v>
      </c>
      <c r="I133" s="136">
        <v>245</v>
      </c>
      <c r="J133" s="136">
        <v>6901275</v>
      </c>
      <c r="K133" s="137">
        <f t="shared" ref="K133:K196" si="7">IF(AND(I133&gt;0,J133&gt;0),J133/I133,0)</f>
        <v>28168.469387755104</v>
      </c>
      <c r="L133" s="136">
        <v>30436</v>
      </c>
      <c r="M133" s="136">
        <v>6901275</v>
      </c>
      <c r="N133" s="137">
        <f t="shared" si="6"/>
        <v>226.7471086870811</v>
      </c>
      <c r="O133" s="99"/>
      <c r="P133" s="99"/>
      <c r="Q133" s="99" t="s">
        <v>64</v>
      </c>
      <c r="R133" s="99"/>
      <c r="S133" s="101">
        <v>0.495</v>
      </c>
      <c r="T133" s="22"/>
      <c r="U133" s="127"/>
      <c r="V133" s="28"/>
      <c r="W133" s="29"/>
      <c r="Y133" s="28"/>
      <c r="Z133" s="28"/>
    </row>
    <row r="134" spans="1:26" s="3" customFormat="1" ht="27" customHeight="1">
      <c r="A134" s="39"/>
      <c r="B134" s="22" t="s">
        <v>59</v>
      </c>
      <c r="C134" s="22">
        <v>130</v>
      </c>
      <c r="D134" s="22">
        <v>4</v>
      </c>
      <c r="E134" s="133">
        <v>7420001005065</v>
      </c>
      <c r="F134" s="93" t="s">
        <v>184</v>
      </c>
      <c r="G134" s="67" t="s">
        <v>185</v>
      </c>
      <c r="H134" s="136">
        <v>10</v>
      </c>
      <c r="I134" s="136">
        <v>33</v>
      </c>
      <c r="J134" s="136">
        <v>254581</v>
      </c>
      <c r="K134" s="137">
        <f t="shared" si="7"/>
        <v>7714.575757575758</v>
      </c>
      <c r="L134" s="136">
        <v>994.5</v>
      </c>
      <c r="M134" s="136">
        <v>254581</v>
      </c>
      <c r="N134" s="137">
        <f t="shared" si="6"/>
        <v>255.98893916540976</v>
      </c>
      <c r="O134" s="99"/>
      <c r="P134" s="99"/>
      <c r="Q134" s="99"/>
      <c r="R134" s="99"/>
      <c r="S134" s="101"/>
      <c r="T134" s="22"/>
      <c r="U134" s="127"/>
      <c r="V134" s="42"/>
      <c r="W134" s="43"/>
      <c r="X134" s="44"/>
      <c r="Y134" s="42"/>
      <c r="Z134" s="42"/>
    </row>
    <row r="135" spans="1:26" s="3" customFormat="1" ht="27" customHeight="1">
      <c r="A135" s="38"/>
      <c r="B135" s="22" t="s">
        <v>59</v>
      </c>
      <c r="C135" s="22">
        <v>131</v>
      </c>
      <c r="D135" s="22">
        <v>4</v>
      </c>
      <c r="E135" s="123">
        <v>7420001013836</v>
      </c>
      <c r="F135" s="93" t="s">
        <v>116</v>
      </c>
      <c r="G135" s="67" t="s">
        <v>117</v>
      </c>
      <c r="H135" s="136">
        <v>20</v>
      </c>
      <c r="I135" s="136">
        <v>111</v>
      </c>
      <c r="J135" s="136">
        <v>1232790</v>
      </c>
      <c r="K135" s="137">
        <f t="shared" si="7"/>
        <v>11106.216216216217</v>
      </c>
      <c r="L135" s="136">
        <v>9407.5</v>
      </c>
      <c r="M135" s="136">
        <v>1232790</v>
      </c>
      <c r="N135" s="137">
        <f t="shared" si="6"/>
        <v>131.04331650279033</v>
      </c>
      <c r="O135" s="99"/>
      <c r="P135" s="99"/>
      <c r="Q135" s="99"/>
      <c r="R135" s="99"/>
      <c r="S135" s="101"/>
      <c r="T135" s="22"/>
      <c r="U135" s="127"/>
      <c r="V135" s="28"/>
      <c r="W135" s="29"/>
      <c r="Y135" s="28"/>
      <c r="Z135" s="28"/>
    </row>
    <row r="136" spans="1:26" s="3" customFormat="1" ht="27" customHeight="1">
      <c r="A136" s="38"/>
      <c r="B136" s="22" t="s">
        <v>59</v>
      </c>
      <c r="C136" s="22">
        <v>132</v>
      </c>
      <c r="D136" s="22">
        <v>4</v>
      </c>
      <c r="E136" s="123">
        <v>7420001015460</v>
      </c>
      <c r="F136" s="93" t="s">
        <v>215</v>
      </c>
      <c r="G136" s="67" t="s">
        <v>216</v>
      </c>
      <c r="H136" s="136">
        <v>20</v>
      </c>
      <c r="I136" s="136">
        <v>144</v>
      </c>
      <c r="J136" s="136">
        <v>3036280</v>
      </c>
      <c r="K136" s="137">
        <f t="shared" si="7"/>
        <v>21085.277777777777</v>
      </c>
      <c r="L136" s="136">
        <v>5979</v>
      </c>
      <c r="M136" s="136">
        <v>3036280</v>
      </c>
      <c r="N136" s="137">
        <f t="shared" si="6"/>
        <v>507.82405084462283</v>
      </c>
      <c r="O136" s="99"/>
      <c r="P136" s="99"/>
      <c r="Q136" s="99"/>
      <c r="R136" s="99"/>
      <c r="S136" s="101"/>
      <c r="T136" s="22"/>
      <c r="U136" s="127"/>
      <c r="V136" s="28"/>
      <c r="W136" s="29"/>
      <c r="Y136" s="28"/>
      <c r="Z136" s="28"/>
    </row>
    <row r="137" spans="1:26" s="3" customFormat="1" ht="27" customHeight="1">
      <c r="A137" s="38"/>
      <c r="B137" s="22" t="s">
        <v>59</v>
      </c>
      <c r="C137" s="22">
        <v>133</v>
      </c>
      <c r="D137" s="22">
        <v>4</v>
      </c>
      <c r="E137" s="47">
        <v>7420002005155</v>
      </c>
      <c r="F137" s="93" t="s">
        <v>272</v>
      </c>
      <c r="G137" s="67" t="s">
        <v>273</v>
      </c>
      <c r="H137" s="136">
        <v>14</v>
      </c>
      <c r="I137" s="136">
        <v>373</v>
      </c>
      <c r="J137" s="136">
        <v>4020675</v>
      </c>
      <c r="K137" s="137">
        <f t="shared" si="7"/>
        <v>10779.289544235924</v>
      </c>
      <c r="L137" s="136">
        <v>16313</v>
      </c>
      <c r="M137" s="136">
        <v>4020675</v>
      </c>
      <c r="N137" s="137">
        <f t="shared" si="6"/>
        <v>246.47060626494206</v>
      </c>
      <c r="O137" s="99"/>
      <c r="P137" s="99"/>
      <c r="Q137" s="99"/>
      <c r="R137" s="99"/>
      <c r="S137" s="101"/>
      <c r="T137" s="22" t="s">
        <v>64</v>
      </c>
      <c r="U137" s="127">
        <v>3.3000000000000002E-2</v>
      </c>
      <c r="V137" s="28"/>
      <c r="W137" s="29"/>
      <c r="Y137" s="28"/>
      <c r="Z137" s="28"/>
    </row>
    <row r="138" spans="1:26" s="3" customFormat="1" ht="27" customHeight="1">
      <c r="A138" s="38"/>
      <c r="B138" s="22" t="s">
        <v>59</v>
      </c>
      <c r="C138" s="22">
        <v>134</v>
      </c>
      <c r="D138" s="22">
        <v>4</v>
      </c>
      <c r="E138" s="47">
        <v>7420002005155</v>
      </c>
      <c r="F138" s="93" t="s">
        <v>272</v>
      </c>
      <c r="G138" s="67" t="s">
        <v>476</v>
      </c>
      <c r="H138" s="136">
        <v>14</v>
      </c>
      <c r="I138" s="136">
        <v>309</v>
      </c>
      <c r="J138" s="136">
        <v>3159625</v>
      </c>
      <c r="K138" s="137">
        <f t="shared" si="7"/>
        <v>10225.323624595469</v>
      </c>
      <c r="L138" s="136">
        <v>12638.5</v>
      </c>
      <c r="M138" s="136">
        <v>3159625</v>
      </c>
      <c r="N138" s="137">
        <f t="shared" si="6"/>
        <v>250</v>
      </c>
      <c r="O138" s="99"/>
      <c r="P138" s="99"/>
      <c r="Q138" s="99" t="s">
        <v>64</v>
      </c>
      <c r="R138" s="99" t="s">
        <v>64</v>
      </c>
      <c r="S138" s="101">
        <v>0.32700000000000001</v>
      </c>
      <c r="T138" s="22"/>
      <c r="U138" s="127"/>
      <c r="V138" s="28"/>
      <c r="W138" s="29"/>
      <c r="Y138" s="28"/>
      <c r="Z138" s="28"/>
    </row>
    <row r="139" spans="1:26" s="3" customFormat="1" ht="27" customHeight="1">
      <c r="A139" s="38"/>
      <c r="B139" s="22" t="s">
        <v>59</v>
      </c>
      <c r="C139" s="22">
        <v>135</v>
      </c>
      <c r="D139" s="22">
        <v>4</v>
      </c>
      <c r="E139" s="47">
        <v>7420002005155</v>
      </c>
      <c r="F139" s="93" t="s">
        <v>272</v>
      </c>
      <c r="G139" s="67" t="s">
        <v>274</v>
      </c>
      <c r="H139" s="136">
        <v>20</v>
      </c>
      <c r="I139" s="136">
        <v>338</v>
      </c>
      <c r="J139" s="136">
        <v>4125375</v>
      </c>
      <c r="K139" s="137">
        <f t="shared" si="7"/>
        <v>12205.25147928994</v>
      </c>
      <c r="L139" s="136">
        <v>16539.5</v>
      </c>
      <c r="M139" s="136">
        <v>4125375</v>
      </c>
      <c r="N139" s="137">
        <f t="shared" si="6"/>
        <v>249.42561746122917</v>
      </c>
      <c r="O139" s="99"/>
      <c r="P139" s="99"/>
      <c r="Q139" s="99"/>
      <c r="R139" s="99"/>
      <c r="S139" s="101"/>
      <c r="T139" s="22"/>
      <c r="U139" s="127"/>
      <c r="V139" s="28"/>
      <c r="W139" s="29"/>
      <c r="Y139" s="28"/>
      <c r="Z139" s="28"/>
    </row>
    <row r="140" spans="1:26" s="3" customFormat="1" ht="27" customHeight="1">
      <c r="A140" s="38"/>
      <c r="B140" s="22" t="s">
        <v>59</v>
      </c>
      <c r="C140" s="22">
        <v>136</v>
      </c>
      <c r="D140" s="22">
        <v>4</v>
      </c>
      <c r="E140" s="47">
        <v>7420002005155</v>
      </c>
      <c r="F140" s="93" t="s">
        <v>272</v>
      </c>
      <c r="G140" s="67" t="s">
        <v>275</v>
      </c>
      <c r="H140" s="136">
        <v>10</v>
      </c>
      <c r="I140" s="136">
        <v>239</v>
      </c>
      <c r="J140" s="136">
        <v>2779375</v>
      </c>
      <c r="K140" s="137">
        <f t="shared" si="7"/>
        <v>11629.18410041841</v>
      </c>
      <c r="L140" s="136">
        <v>11042</v>
      </c>
      <c r="M140" s="136">
        <v>2779375</v>
      </c>
      <c r="N140" s="137">
        <f t="shared" si="6"/>
        <v>251.70938235826844</v>
      </c>
      <c r="O140" s="99"/>
      <c r="P140" s="99"/>
      <c r="Q140" s="99"/>
      <c r="R140" s="99"/>
      <c r="S140" s="101"/>
      <c r="T140" s="22"/>
      <c r="U140" s="127"/>
      <c r="V140" s="28"/>
      <c r="W140" s="29"/>
      <c r="Y140" s="28"/>
      <c r="Z140" s="28"/>
    </row>
    <row r="141" spans="1:26" s="3" customFormat="1" ht="27" customHeight="1">
      <c r="A141" s="38"/>
      <c r="B141" s="22" t="s">
        <v>59</v>
      </c>
      <c r="C141" s="22">
        <v>137</v>
      </c>
      <c r="D141" s="22">
        <v>4</v>
      </c>
      <c r="E141" s="47">
        <v>7420002005155</v>
      </c>
      <c r="F141" s="93" t="s">
        <v>272</v>
      </c>
      <c r="G141" s="67" t="s">
        <v>276</v>
      </c>
      <c r="H141" s="136">
        <v>20</v>
      </c>
      <c r="I141" s="136">
        <v>465</v>
      </c>
      <c r="J141" s="136">
        <v>6654650</v>
      </c>
      <c r="K141" s="137">
        <f t="shared" si="7"/>
        <v>14311.075268817205</v>
      </c>
      <c r="L141" s="136">
        <v>25281.5</v>
      </c>
      <c r="M141" s="136">
        <v>6654650</v>
      </c>
      <c r="N141" s="137">
        <f t="shared" si="6"/>
        <v>263.2221189407274</v>
      </c>
      <c r="O141" s="99"/>
      <c r="P141" s="99"/>
      <c r="Q141" s="99" t="s">
        <v>64</v>
      </c>
      <c r="R141" s="99" t="s">
        <v>64</v>
      </c>
      <c r="S141" s="101">
        <v>1.4E-2</v>
      </c>
      <c r="T141" s="22"/>
      <c r="U141" s="127"/>
      <c r="V141" s="28"/>
      <c r="W141" s="29"/>
      <c r="Y141" s="28"/>
      <c r="Z141" s="28"/>
    </row>
    <row r="142" spans="1:26" s="3" customFormat="1" ht="27" customHeight="1">
      <c r="A142" s="38"/>
      <c r="B142" s="22" t="s">
        <v>59</v>
      </c>
      <c r="C142" s="22">
        <v>138</v>
      </c>
      <c r="D142" s="22">
        <v>4</v>
      </c>
      <c r="E142" s="47">
        <v>7420002005155</v>
      </c>
      <c r="F142" s="93" t="s">
        <v>272</v>
      </c>
      <c r="G142" s="67" t="s">
        <v>277</v>
      </c>
      <c r="H142" s="136">
        <v>20</v>
      </c>
      <c r="I142" s="136">
        <v>164</v>
      </c>
      <c r="J142" s="136">
        <v>1980875</v>
      </c>
      <c r="K142" s="137">
        <f t="shared" si="7"/>
        <v>12078.506097560976</v>
      </c>
      <c r="L142" s="136">
        <v>8197.5</v>
      </c>
      <c r="M142" s="136">
        <v>1980875</v>
      </c>
      <c r="N142" s="137">
        <f t="shared" si="6"/>
        <v>241.64379383958524</v>
      </c>
      <c r="O142" s="99"/>
      <c r="P142" s="99"/>
      <c r="Q142" s="99"/>
      <c r="R142" s="99"/>
      <c r="S142" s="101"/>
      <c r="T142" s="22" t="s">
        <v>64</v>
      </c>
      <c r="U142" s="127">
        <v>4.1000000000000002E-2</v>
      </c>
      <c r="V142" s="28"/>
      <c r="W142" s="29"/>
      <c r="Y142" s="28"/>
      <c r="Z142" s="28"/>
    </row>
    <row r="143" spans="1:26" s="3" customFormat="1" ht="27" customHeight="1">
      <c r="A143" s="38"/>
      <c r="B143" s="22" t="s">
        <v>59</v>
      </c>
      <c r="C143" s="22">
        <v>139</v>
      </c>
      <c r="D143" s="22">
        <v>4</v>
      </c>
      <c r="E143" s="47">
        <v>7420002005155</v>
      </c>
      <c r="F143" s="93" t="s">
        <v>272</v>
      </c>
      <c r="G143" s="67" t="s">
        <v>278</v>
      </c>
      <c r="H143" s="136">
        <v>20</v>
      </c>
      <c r="I143" s="136">
        <v>343</v>
      </c>
      <c r="J143" s="136">
        <v>4014400</v>
      </c>
      <c r="K143" s="137">
        <f t="shared" si="7"/>
        <v>11703.790087463556</v>
      </c>
      <c r="L143" s="136">
        <v>15616.5</v>
      </c>
      <c r="M143" s="136">
        <v>4014400</v>
      </c>
      <c r="N143" s="137">
        <f t="shared" si="6"/>
        <v>257.06144142413473</v>
      </c>
      <c r="O143" s="99"/>
      <c r="P143" s="99"/>
      <c r="Q143" s="99"/>
      <c r="R143" s="99"/>
      <c r="S143" s="101"/>
      <c r="T143" s="22"/>
      <c r="U143" s="127"/>
      <c r="V143" s="28"/>
      <c r="W143" s="29"/>
      <c r="Y143" s="28"/>
      <c r="Z143" s="28"/>
    </row>
    <row r="144" spans="1:26" s="3" customFormat="1" ht="27" customHeight="1">
      <c r="A144" s="38"/>
      <c r="B144" s="22" t="s">
        <v>59</v>
      </c>
      <c r="C144" s="22">
        <v>140</v>
      </c>
      <c r="D144" s="22">
        <v>4</v>
      </c>
      <c r="E144" s="47">
        <v>7420002005155</v>
      </c>
      <c r="F144" s="93" t="s">
        <v>272</v>
      </c>
      <c r="G144" s="67" t="s">
        <v>279</v>
      </c>
      <c r="H144" s="136">
        <v>20</v>
      </c>
      <c r="I144" s="136">
        <v>300</v>
      </c>
      <c r="J144" s="136">
        <v>3385850</v>
      </c>
      <c r="K144" s="137">
        <f t="shared" si="7"/>
        <v>11286.166666666666</v>
      </c>
      <c r="L144" s="136">
        <v>12900</v>
      </c>
      <c r="M144" s="136">
        <v>3385850</v>
      </c>
      <c r="N144" s="137">
        <f t="shared" si="6"/>
        <v>262.46899224806202</v>
      </c>
      <c r="O144" s="99"/>
      <c r="P144" s="99"/>
      <c r="Q144" s="99"/>
      <c r="R144" s="99"/>
      <c r="S144" s="101"/>
      <c r="T144" s="22"/>
      <c r="U144" s="127"/>
      <c r="V144" s="28"/>
      <c r="W144" s="29"/>
      <c r="Y144" s="28"/>
      <c r="Z144" s="28"/>
    </row>
    <row r="145" spans="1:26" s="3" customFormat="1" ht="27" customHeight="1">
      <c r="A145" s="38"/>
      <c r="B145" s="22" t="s">
        <v>59</v>
      </c>
      <c r="C145" s="22">
        <v>141</v>
      </c>
      <c r="D145" s="22">
        <v>4</v>
      </c>
      <c r="E145" s="47">
        <v>7420002005155</v>
      </c>
      <c r="F145" s="93" t="s">
        <v>272</v>
      </c>
      <c r="G145" s="67" t="s">
        <v>280</v>
      </c>
      <c r="H145" s="136">
        <v>20</v>
      </c>
      <c r="I145" s="136">
        <v>233</v>
      </c>
      <c r="J145" s="136">
        <v>2527125</v>
      </c>
      <c r="K145" s="137">
        <f t="shared" si="7"/>
        <v>10846.030042918455</v>
      </c>
      <c r="L145" s="136">
        <v>10325.5</v>
      </c>
      <c r="M145" s="136">
        <v>2527125</v>
      </c>
      <c r="N145" s="137">
        <f t="shared" si="6"/>
        <v>244.74601714202703</v>
      </c>
      <c r="O145" s="99"/>
      <c r="P145" s="99"/>
      <c r="Q145" s="99"/>
      <c r="R145" s="99"/>
      <c r="S145" s="101"/>
      <c r="T145" s="22"/>
      <c r="U145" s="127"/>
      <c r="V145" s="28"/>
      <c r="W145" s="29"/>
      <c r="Y145" s="28"/>
      <c r="Z145" s="28"/>
    </row>
    <row r="146" spans="1:26" s="3" customFormat="1" ht="27" customHeight="1">
      <c r="A146" s="38"/>
      <c r="B146" s="22" t="s">
        <v>59</v>
      </c>
      <c r="C146" s="22">
        <v>142</v>
      </c>
      <c r="D146" s="22">
        <v>4</v>
      </c>
      <c r="E146" s="47">
        <v>7420002005155</v>
      </c>
      <c r="F146" s="93" t="s">
        <v>272</v>
      </c>
      <c r="G146" s="67" t="s">
        <v>281</v>
      </c>
      <c r="H146" s="136">
        <v>20</v>
      </c>
      <c r="I146" s="136">
        <v>345</v>
      </c>
      <c r="J146" s="136">
        <v>3573775</v>
      </c>
      <c r="K146" s="137">
        <f t="shared" si="7"/>
        <v>10358.768115942028</v>
      </c>
      <c r="L146" s="136">
        <v>14393.5</v>
      </c>
      <c r="M146" s="136">
        <v>3573775</v>
      </c>
      <c r="N146" s="137">
        <f t="shared" si="6"/>
        <v>248.29089519574808</v>
      </c>
      <c r="O146" s="99"/>
      <c r="P146" s="99"/>
      <c r="Q146" s="99"/>
      <c r="R146" s="99"/>
      <c r="S146" s="101"/>
      <c r="T146" s="22"/>
      <c r="U146" s="127"/>
      <c r="V146" s="28"/>
      <c r="W146" s="29"/>
      <c r="Y146" s="28"/>
      <c r="Z146" s="28"/>
    </row>
    <row r="147" spans="1:26" s="3" customFormat="1" ht="27" customHeight="1">
      <c r="A147" s="38"/>
      <c r="B147" s="22" t="s">
        <v>59</v>
      </c>
      <c r="C147" s="22">
        <v>145</v>
      </c>
      <c r="D147" s="22">
        <v>2</v>
      </c>
      <c r="E147" s="47">
        <v>7420005000351</v>
      </c>
      <c r="F147" s="93" t="s">
        <v>347</v>
      </c>
      <c r="G147" s="67" t="s">
        <v>530</v>
      </c>
      <c r="H147" s="136">
        <v>40</v>
      </c>
      <c r="I147" s="136">
        <v>437</v>
      </c>
      <c r="J147" s="136">
        <v>9959257</v>
      </c>
      <c r="K147" s="137">
        <f t="shared" si="7"/>
        <v>22790.061784897025</v>
      </c>
      <c r="L147" s="136">
        <v>48807</v>
      </c>
      <c r="M147" s="136">
        <v>9959257</v>
      </c>
      <c r="N147" s="137">
        <f t="shared" si="6"/>
        <v>204.05386522425061</v>
      </c>
      <c r="O147" s="99"/>
      <c r="P147" s="99"/>
      <c r="Q147" s="99"/>
      <c r="R147" s="99"/>
      <c r="S147" s="101"/>
      <c r="T147" s="22"/>
      <c r="U147" s="127"/>
      <c r="V147" s="28"/>
      <c r="W147" s="29"/>
      <c r="Y147" s="28"/>
      <c r="Z147" s="28"/>
    </row>
    <row r="148" spans="1:26" s="3" customFormat="1" ht="27" customHeight="1">
      <c r="A148" s="38"/>
      <c r="B148" s="22" t="s">
        <v>59</v>
      </c>
      <c r="C148" s="22">
        <v>146</v>
      </c>
      <c r="D148" s="22">
        <v>2</v>
      </c>
      <c r="E148" s="47">
        <v>7420005000351</v>
      </c>
      <c r="F148" s="93" t="s">
        <v>347</v>
      </c>
      <c r="G148" s="67" t="s">
        <v>525</v>
      </c>
      <c r="H148" s="136">
        <v>20</v>
      </c>
      <c r="I148" s="136">
        <v>253</v>
      </c>
      <c r="J148" s="136">
        <v>6608916</v>
      </c>
      <c r="K148" s="137">
        <f t="shared" si="7"/>
        <v>26122.1976284585</v>
      </c>
      <c r="L148" s="136">
        <v>21583.523333333327</v>
      </c>
      <c r="M148" s="136">
        <v>6608916</v>
      </c>
      <c r="N148" s="137">
        <f t="shared" si="6"/>
        <v>306.20190679402521</v>
      </c>
      <c r="O148" s="99"/>
      <c r="P148" s="99"/>
      <c r="Q148" s="99"/>
      <c r="R148" s="99"/>
      <c r="S148" s="101"/>
      <c r="T148" s="22"/>
      <c r="U148" s="127"/>
      <c r="V148" s="28"/>
      <c r="W148" s="29"/>
      <c r="Y148" s="28"/>
      <c r="Z148" s="28"/>
    </row>
    <row r="149" spans="1:26" s="3" customFormat="1" ht="27" customHeight="1">
      <c r="A149" s="38"/>
      <c r="B149" s="22" t="s">
        <v>59</v>
      </c>
      <c r="C149" s="22">
        <v>144</v>
      </c>
      <c r="D149" s="22">
        <v>2</v>
      </c>
      <c r="E149" s="47">
        <v>7420005000351</v>
      </c>
      <c r="F149" s="93" t="s">
        <v>347</v>
      </c>
      <c r="G149" s="67" t="s">
        <v>253</v>
      </c>
      <c r="H149" s="136">
        <v>40</v>
      </c>
      <c r="I149" s="136">
        <v>297</v>
      </c>
      <c r="J149" s="136">
        <v>3279778</v>
      </c>
      <c r="K149" s="137">
        <f t="shared" si="7"/>
        <v>11043.02356902357</v>
      </c>
      <c r="L149" s="136">
        <v>35321</v>
      </c>
      <c r="M149" s="136">
        <v>3279778</v>
      </c>
      <c r="N149" s="137">
        <f t="shared" si="6"/>
        <v>92.856317771297526</v>
      </c>
      <c r="O149" s="99"/>
      <c r="P149" s="99"/>
      <c r="Q149" s="99"/>
      <c r="R149" s="99"/>
      <c r="S149" s="101"/>
      <c r="T149" s="22"/>
      <c r="U149" s="127"/>
      <c r="V149" s="28"/>
      <c r="W149" s="29"/>
      <c r="Y149" s="28"/>
      <c r="Z149" s="28"/>
    </row>
    <row r="150" spans="1:26" s="3" customFormat="1" ht="27" customHeight="1">
      <c r="A150" s="38"/>
      <c r="B150" s="22" t="s">
        <v>59</v>
      </c>
      <c r="C150" s="22">
        <v>143</v>
      </c>
      <c r="D150" s="22">
        <v>2</v>
      </c>
      <c r="E150" s="47">
        <v>7420005000351</v>
      </c>
      <c r="F150" s="93" t="s">
        <v>347</v>
      </c>
      <c r="G150" s="67" t="s">
        <v>154</v>
      </c>
      <c r="H150" s="136">
        <v>15</v>
      </c>
      <c r="I150" s="136">
        <v>180</v>
      </c>
      <c r="J150" s="136">
        <v>5346345</v>
      </c>
      <c r="K150" s="137">
        <f t="shared" si="7"/>
        <v>29701.916666666668</v>
      </c>
      <c r="L150" s="136">
        <v>18404</v>
      </c>
      <c r="M150" s="136">
        <v>5346345</v>
      </c>
      <c r="N150" s="137">
        <f t="shared" si="6"/>
        <v>290.49907628776356</v>
      </c>
      <c r="O150" s="99"/>
      <c r="P150" s="99"/>
      <c r="Q150" s="99"/>
      <c r="R150" s="99"/>
      <c r="S150" s="101"/>
      <c r="T150" s="22"/>
      <c r="U150" s="127"/>
      <c r="V150" s="28"/>
      <c r="W150" s="29"/>
      <c r="Y150" s="28"/>
      <c r="Z150" s="28"/>
    </row>
    <row r="151" spans="1:26" s="3" customFormat="1" ht="27" customHeight="1">
      <c r="A151" s="38"/>
      <c r="B151" s="22" t="s">
        <v>59</v>
      </c>
      <c r="C151" s="22">
        <v>147</v>
      </c>
      <c r="D151" s="22">
        <v>2</v>
      </c>
      <c r="E151" s="123">
        <v>7420005000368</v>
      </c>
      <c r="F151" s="93" t="s">
        <v>463</v>
      </c>
      <c r="G151" s="67" t="s">
        <v>251</v>
      </c>
      <c r="H151" s="136">
        <v>10</v>
      </c>
      <c r="I151" s="136">
        <v>124</v>
      </c>
      <c r="J151" s="136">
        <v>353750</v>
      </c>
      <c r="K151" s="137">
        <f t="shared" si="7"/>
        <v>2852.8225806451615</v>
      </c>
      <c r="L151" s="136">
        <v>12606</v>
      </c>
      <c r="M151" s="136">
        <v>353750</v>
      </c>
      <c r="N151" s="137">
        <f t="shared" si="6"/>
        <v>28.06203395208631</v>
      </c>
      <c r="O151" s="99"/>
      <c r="P151" s="99"/>
      <c r="Q151" s="99"/>
      <c r="R151" s="99"/>
      <c r="S151" s="101"/>
      <c r="T151" s="22"/>
      <c r="U151" s="127"/>
      <c r="V151" s="28"/>
      <c r="W151" s="29"/>
      <c r="Y151" s="28"/>
      <c r="Z151" s="28"/>
    </row>
    <row r="152" spans="1:26" s="3" customFormat="1" ht="27" customHeight="1">
      <c r="A152" s="38"/>
      <c r="B152" s="22" t="s">
        <v>59</v>
      </c>
      <c r="C152" s="22">
        <v>148</v>
      </c>
      <c r="D152" s="22">
        <v>5</v>
      </c>
      <c r="E152" s="123">
        <v>7420005001093</v>
      </c>
      <c r="F152" s="93" t="s">
        <v>146</v>
      </c>
      <c r="G152" s="67" t="s">
        <v>147</v>
      </c>
      <c r="H152" s="136">
        <v>20</v>
      </c>
      <c r="I152" s="136">
        <v>172</v>
      </c>
      <c r="J152" s="136">
        <v>874638</v>
      </c>
      <c r="K152" s="137">
        <f t="shared" si="7"/>
        <v>5085.104651162791</v>
      </c>
      <c r="L152" s="136">
        <v>7875</v>
      </c>
      <c r="M152" s="136">
        <v>874638</v>
      </c>
      <c r="N152" s="137">
        <f t="shared" si="6"/>
        <v>111.06514285714286</v>
      </c>
      <c r="O152" s="99"/>
      <c r="P152" s="99"/>
      <c r="Q152" s="99"/>
      <c r="R152" s="99"/>
      <c r="S152" s="101"/>
      <c r="T152" s="22" t="s">
        <v>148</v>
      </c>
      <c r="U152" s="127">
        <v>0.01</v>
      </c>
      <c r="V152" s="28"/>
      <c r="W152" s="29"/>
      <c r="Y152" s="28"/>
      <c r="Z152" s="28"/>
    </row>
    <row r="153" spans="1:26" s="3" customFormat="1" ht="27" customHeight="1">
      <c r="A153" s="38"/>
      <c r="B153" s="22" t="s">
        <v>59</v>
      </c>
      <c r="C153" s="22">
        <v>149</v>
      </c>
      <c r="D153" s="22">
        <v>2</v>
      </c>
      <c r="E153" s="123">
        <v>7420005002950</v>
      </c>
      <c r="F153" s="93" t="s">
        <v>441</v>
      </c>
      <c r="G153" s="67" t="s">
        <v>302</v>
      </c>
      <c r="H153" s="136">
        <v>20</v>
      </c>
      <c r="I153" s="136">
        <v>226</v>
      </c>
      <c r="J153" s="136">
        <v>2484245</v>
      </c>
      <c r="K153" s="137">
        <f t="shared" si="7"/>
        <v>10992.234513274336</v>
      </c>
      <c r="L153" s="136">
        <v>21433</v>
      </c>
      <c r="M153" s="136">
        <v>2484245</v>
      </c>
      <c r="N153" s="137">
        <f t="shared" si="6"/>
        <v>115.90747912098166</v>
      </c>
      <c r="O153" s="99"/>
      <c r="P153" s="99"/>
      <c r="Q153" s="99" t="s">
        <v>64</v>
      </c>
      <c r="R153" s="99"/>
      <c r="S153" s="101">
        <v>1.6999999999999999E-3</v>
      </c>
      <c r="T153" s="22"/>
      <c r="U153" s="127"/>
      <c r="V153" s="28"/>
      <c r="W153" s="29"/>
      <c r="Y153" s="28"/>
      <c r="Z153" s="28"/>
    </row>
    <row r="154" spans="1:26" s="3" customFormat="1" ht="27" customHeight="1">
      <c r="A154" s="38"/>
      <c r="B154" s="22" t="s">
        <v>59</v>
      </c>
      <c r="C154" s="22">
        <v>150</v>
      </c>
      <c r="D154" s="22">
        <v>2</v>
      </c>
      <c r="E154" s="123">
        <v>7420005002950</v>
      </c>
      <c r="F154" s="93" t="s">
        <v>507</v>
      </c>
      <c r="G154" s="67" t="s">
        <v>331</v>
      </c>
      <c r="H154" s="136">
        <v>12</v>
      </c>
      <c r="I154" s="136">
        <v>142</v>
      </c>
      <c r="J154" s="136">
        <v>1501469</v>
      </c>
      <c r="K154" s="137">
        <f t="shared" si="7"/>
        <v>10573.725352112677</v>
      </c>
      <c r="L154" s="136">
        <v>10836</v>
      </c>
      <c r="M154" s="136">
        <v>1501469</v>
      </c>
      <c r="N154" s="137">
        <f t="shared" si="6"/>
        <v>138.56303063861205</v>
      </c>
      <c r="O154" s="99"/>
      <c r="P154" s="99"/>
      <c r="Q154" s="99"/>
      <c r="R154" s="99"/>
      <c r="S154" s="101"/>
      <c r="T154" s="22"/>
      <c r="U154" s="127"/>
      <c r="V154" s="28"/>
      <c r="W154" s="29"/>
      <c r="Y154" s="28"/>
      <c r="Z154" s="28"/>
    </row>
    <row r="155" spans="1:26" s="3" customFormat="1" ht="27" customHeight="1">
      <c r="A155" s="38"/>
      <c r="B155" s="22" t="s">
        <v>59</v>
      </c>
      <c r="C155" s="22">
        <v>151</v>
      </c>
      <c r="D155" s="22">
        <v>2</v>
      </c>
      <c r="E155" s="123">
        <v>7420005002959</v>
      </c>
      <c r="F155" s="93" t="s">
        <v>193</v>
      </c>
      <c r="G155" s="67" t="s">
        <v>194</v>
      </c>
      <c r="H155" s="136">
        <v>24</v>
      </c>
      <c r="I155" s="136">
        <v>430</v>
      </c>
      <c r="J155" s="136">
        <v>6992357</v>
      </c>
      <c r="K155" s="137">
        <f t="shared" si="7"/>
        <v>16261.29534883721</v>
      </c>
      <c r="L155" s="136">
        <v>41492</v>
      </c>
      <c r="M155" s="136">
        <v>6992357</v>
      </c>
      <c r="N155" s="137">
        <f t="shared" si="6"/>
        <v>168.52301648510556</v>
      </c>
      <c r="O155" s="99"/>
      <c r="P155" s="99"/>
      <c r="Q155" s="99"/>
      <c r="R155" s="99"/>
      <c r="S155" s="101"/>
      <c r="T155" s="22"/>
      <c r="U155" s="127"/>
      <c r="V155" s="28"/>
      <c r="W155" s="29"/>
      <c r="Y155" s="28"/>
      <c r="Z155" s="28"/>
    </row>
    <row r="156" spans="1:26" s="3" customFormat="1" ht="27" customHeight="1">
      <c r="A156" s="38"/>
      <c r="B156" s="22" t="s">
        <v>59</v>
      </c>
      <c r="C156" s="22">
        <v>152</v>
      </c>
      <c r="D156" s="22">
        <v>2</v>
      </c>
      <c r="E156" s="123">
        <v>7420005003263</v>
      </c>
      <c r="F156" s="93" t="s">
        <v>200</v>
      </c>
      <c r="G156" s="67" t="s">
        <v>134</v>
      </c>
      <c r="H156" s="136">
        <v>20</v>
      </c>
      <c r="I156" s="136">
        <v>240</v>
      </c>
      <c r="J156" s="136">
        <v>1062250</v>
      </c>
      <c r="K156" s="137">
        <f t="shared" si="7"/>
        <v>4426.041666666667</v>
      </c>
      <c r="L156" s="136">
        <v>1200</v>
      </c>
      <c r="M156" s="136">
        <v>1062250</v>
      </c>
      <c r="N156" s="137">
        <f t="shared" ref="N156:N187" si="8">IF(AND(L156&gt;0,M156&gt;0),M156/L156,0)</f>
        <v>885.20833333333337</v>
      </c>
      <c r="O156" s="99"/>
      <c r="P156" s="99"/>
      <c r="Q156" s="99"/>
      <c r="R156" s="99"/>
      <c r="S156" s="101"/>
      <c r="T156" s="22"/>
      <c r="U156" s="127"/>
      <c r="V156" s="28"/>
      <c r="W156" s="29"/>
      <c r="Y156" s="28"/>
      <c r="Z156" s="28"/>
    </row>
    <row r="157" spans="1:26" s="3" customFormat="1" ht="27" customHeight="1">
      <c r="A157" s="38"/>
      <c r="B157" s="22" t="s">
        <v>59</v>
      </c>
      <c r="C157" s="22">
        <v>153</v>
      </c>
      <c r="D157" s="22">
        <v>2</v>
      </c>
      <c r="E157" s="123">
        <v>7420005003263</v>
      </c>
      <c r="F157" s="93" t="s">
        <v>200</v>
      </c>
      <c r="G157" s="67" t="s">
        <v>133</v>
      </c>
      <c r="H157" s="136">
        <v>20</v>
      </c>
      <c r="I157" s="136">
        <v>158</v>
      </c>
      <c r="J157" s="136">
        <v>1317100</v>
      </c>
      <c r="K157" s="137">
        <f t="shared" si="7"/>
        <v>8336.0759493670885</v>
      </c>
      <c r="L157" s="136">
        <v>15542.5</v>
      </c>
      <c r="M157" s="136">
        <v>1317100</v>
      </c>
      <c r="N157" s="137">
        <f t="shared" si="8"/>
        <v>84.741836898825795</v>
      </c>
      <c r="O157" s="99"/>
      <c r="P157" s="99"/>
      <c r="Q157" s="99"/>
      <c r="R157" s="99"/>
      <c r="S157" s="101"/>
      <c r="T157" s="22"/>
      <c r="U157" s="127"/>
      <c r="V157" s="28"/>
      <c r="W157" s="29"/>
      <c r="Y157" s="28"/>
      <c r="Z157" s="28"/>
    </row>
    <row r="158" spans="1:26" s="3" customFormat="1" ht="27" customHeight="1">
      <c r="A158" s="38"/>
      <c r="B158" s="22" t="s">
        <v>59</v>
      </c>
      <c r="C158" s="22">
        <v>154</v>
      </c>
      <c r="D158" s="22">
        <v>2</v>
      </c>
      <c r="E158" s="123">
        <v>7420005003263</v>
      </c>
      <c r="F158" s="93" t="s">
        <v>136</v>
      </c>
      <c r="G158" s="67" t="s">
        <v>137</v>
      </c>
      <c r="H158" s="136">
        <v>20</v>
      </c>
      <c r="I158" s="136">
        <v>189</v>
      </c>
      <c r="J158" s="136">
        <v>651545</v>
      </c>
      <c r="K158" s="137">
        <f t="shared" si="7"/>
        <v>3447.3280423280421</v>
      </c>
      <c r="L158" s="136">
        <v>30240</v>
      </c>
      <c r="M158" s="136">
        <v>651545</v>
      </c>
      <c r="N158" s="137">
        <f t="shared" si="8"/>
        <v>21.545800264550266</v>
      </c>
      <c r="O158" s="99"/>
      <c r="P158" s="99"/>
      <c r="Q158" s="99"/>
      <c r="R158" s="99"/>
      <c r="S158" s="101"/>
      <c r="T158" s="22"/>
      <c r="U158" s="127"/>
      <c r="V158" s="28"/>
      <c r="W158" s="29"/>
      <c r="Y158" s="28"/>
      <c r="Z158" s="28"/>
    </row>
    <row r="159" spans="1:26" s="3" customFormat="1" ht="27" customHeight="1">
      <c r="A159" s="38"/>
      <c r="B159" s="22" t="s">
        <v>59</v>
      </c>
      <c r="C159" s="22">
        <v>155</v>
      </c>
      <c r="D159" s="22">
        <v>2</v>
      </c>
      <c r="E159" s="123">
        <v>7420005003263</v>
      </c>
      <c r="F159" s="93" t="s">
        <v>200</v>
      </c>
      <c r="G159" s="67" t="s">
        <v>201</v>
      </c>
      <c r="H159" s="136">
        <v>45</v>
      </c>
      <c r="I159" s="136">
        <v>493</v>
      </c>
      <c r="J159" s="136">
        <v>4373860</v>
      </c>
      <c r="K159" s="137">
        <f t="shared" si="7"/>
        <v>8871.9269776876263</v>
      </c>
      <c r="L159" s="136">
        <v>56656</v>
      </c>
      <c r="M159" s="136">
        <f>J159</f>
        <v>4373860</v>
      </c>
      <c r="N159" s="137">
        <f t="shared" si="8"/>
        <v>77.200296526404969</v>
      </c>
      <c r="O159" s="99" t="s">
        <v>64</v>
      </c>
      <c r="P159" s="99"/>
      <c r="Q159" s="99"/>
      <c r="R159" s="99"/>
      <c r="S159" s="101"/>
      <c r="T159" s="22"/>
      <c r="U159" s="127"/>
      <c r="V159" s="28"/>
      <c r="W159" s="29"/>
      <c r="Y159" s="28"/>
      <c r="Z159" s="28"/>
    </row>
    <row r="160" spans="1:26" s="3" customFormat="1" ht="27" customHeight="1">
      <c r="A160" s="38"/>
      <c r="B160" s="22" t="s">
        <v>59</v>
      </c>
      <c r="C160" s="22">
        <v>156</v>
      </c>
      <c r="D160" s="22">
        <v>2</v>
      </c>
      <c r="E160" s="123">
        <v>7420005003271</v>
      </c>
      <c r="F160" s="93" t="s">
        <v>263</v>
      </c>
      <c r="G160" s="67" t="s">
        <v>264</v>
      </c>
      <c r="H160" s="136">
        <v>20</v>
      </c>
      <c r="I160" s="136">
        <v>180</v>
      </c>
      <c r="J160" s="136">
        <v>5469397</v>
      </c>
      <c r="K160" s="137">
        <f t="shared" si="7"/>
        <v>30385.538888888888</v>
      </c>
      <c r="L160" s="136">
        <v>14634</v>
      </c>
      <c r="M160" s="136">
        <v>5469397</v>
      </c>
      <c r="N160" s="137">
        <f t="shared" si="8"/>
        <v>373.74586579199126</v>
      </c>
      <c r="O160" s="99"/>
      <c r="P160" s="99"/>
      <c r="Q160" s="99"/>
      <c r="R160" s="99"/>
      <c r="S160" s="101"/>
      <c r="T160" s="22"/>
      <c r="U160" s="127"/>
      <c r="V160" s="28"/>
      <c r="W160" s="29"/>
      <c r="Y160" s="28"/>
      <c r="Z160" s="28"/>
    </row>
    <row r="161" spans="1:26" s="3" customFormat="1" ht="27" customHeight="1">
      <c r="A161" s="38"/>
      <c r="B161" s="22" t="s">
        <v>59</v>
      </c>
      <c r="C161" s="22">
        <v>157</v>
      </c>
      <c r="D161" s="22">
        <v>5</v>
      </c>
      <c r="E161" s="123">
        <v>7420005003362</v>
      </c>
      <c r="F161" s="93" t="s">
        <v>149</v>
      </c>
      <c r="G161" s="67" t="s">
        <v>408</v>
      </c>
      <c r="H161" s="136">
        <v>10</v>
      </c>
      <c r="I161" s="136">
        <v>117</v>
      </c>
      <c r="J161" s="136">
        <v>815300</v>
      </c>
      <c r="K161" s="137">
        <f t="shared" si="7"/>
        <v>6968.3760683760684</v>
      </c>
      <c r="L161" s="136">
        <v>2237</v>
      </c>
      <c r="M161" s="136">
        <v>815300</v>
      </c>
      <c r="N161" s="137">
        <f t="shared" si="8"/>
        <v>364.46133214126064</v>
      </c>
      <c r="O161" s="99"/>
      <c r="P161" s="99"/>
      <c r="Q161" s="99" t="s">
        <v>64</v>
      </c>
      <c r="R161" s="99"/>
      <c r="S161" s="101">
        <f>160/1000</f>
        <v>0.16</v>
      </c>
      <c r="T161" s="22"/>
      <c r="U161" s="127"/>
      <c r="V161" s="28"/>
      <c r="W161" s="29"/>
      <c r="Y161" s="28"/>
      <c r="Z161" s="28"/>
    </row>
    <row r="162" spans="1:26" s="3" customFormat="1" ht="27" customHeight="1">
      <c r="A162" s="38"/>
      <c r="B162" s="22" t="s">
        <v>59</v>
      </c>
      <c r="C162" s="22">
        <v>158</v>
      </c>
      <c r="D162" s="22">
        <v>5</v>
      </c>
      <c r="E162" s="123">
        <v>7420005003404</v>
      </c>
      <c r="F162" s="93" t="s">
        <v>334</v>
      </c>
      <c r="G162" s="67" t="s">
        <v>334</v>
      </c>
      <c r="H162" s="136">
        <v>20</v>
      </c>
      <c r="I162" s="136">
        <v>124</v>
      </c>
      <c r="J162" s="136">
        <v>1336130</v>
      </c>
      <c r="K162" s="137">
        <f t="shared" si="7"/>
        <v>10775.241935483871</v>
      </c>
      <c r="L162" s="136">
        <v>7267</v>
      </c>
      <c r="M162" s="136">
        <v>1336130</v>
      </c>
      <c r="N162" s="137">
        <f t="shared" si="8"/>
        <v>183.86266685014448</v>
      </c>
      <c r="O162" s="99"/>
      <c r="P162" s="99"/>
      <c r="Q162" s="99"/>
      <c r="R162" s="99"/>
      <c r="S162" s="101"/>
      <c r="T162" s="22"/>
      <c r="U162" s="127"/>
      <c r="V162" s="28"/>
      <c r="W162" s="29"/>
      <c r="Y162" s="28"/>
      <c r="Z162" s="28"/>
    </row>
    <row r="163" spans="1:26" s="3" customFormat="1" ht="27" customHeight="1">
      <c r="A163" s="38"/>
      <c r="B163" s="22" t="s">
        <v>59</v>
      </c>
      <c r="C163" s="22">
        <v>159</v>
      </c>
      <c r="D163" s="22">
        <v>2</v>
      </c>
      <c r="E163" s="47">
        <v>7420005003940</v>
      </c>
      <c r="F163" s="93" t="s">
        <v>367</v>
      </c>
      <c r="G163" s="67" t="s">
        <v>452</v>
      </c>
      <c r="H163" s="136">
        <v>20</v>
      </c>
      <c r="I163" s="136">
        <v>5062</v>
      </c>
      <c r="J163" s="136">
        <v>2891735</v>
      </c>
      <c r="K163" s="137">
        <f t="shared" si="7"/>
        <v>571.26333465033588</v>
      </c>
      <c r="L163" s="136">
        <v>19546</v>
      </c>
      <c r="M163" s="136">
        <v>2891735</v>
      </c>
      <c r="N163" s="137">
        <f t="shared" si="8"/>
        <v>147.94510385756678</v>
      </c>
      <c r="O163" s="99"/>
      <c r="P163" s="99"/>
      <c r="Q163" s="99"/>
      <c r="R163" s="99"/>
      <c r="S163" s="101"/>
      <c r="T163" s="22"/>
      <c r="U163" s="127"/>
      <c r="V163" s="28"/>
      <c r="W163" s="29"/>
      <c r="Y163" s="28"/>
      <c r="Z163" s="28"/>
    </row>
    <row r="164" spans="1:26" s="3" customFormat="1" ht="27" customHeight="1">
      <c r="A164" s="38"/>
      <c r="B164" s="22" t="s">
        <v>59</v>
      </c>
      <c r="C164" s="22">
        <v>160</v>
      </c>
      <c r="D164" s="22">
        <v>2</v>
      </c>
      <c r="E164" s="47">
        <v>7420005003940</v>
      </c>
      <c r="F164" s="93" t="s">
        <v>446</v>
      </c>
      <c r="G164" s="67" t="s">
        <v>475</v>
      </c>
      <c r="H164" s="136">
        <v>15</v>
      </c>
      <c r="I164" s="136">
        <v>184</v>
      </c>
      <c r="J164" s="136">
        <v>1806120</v>
      </c>
      <c r="K164" s="137">
        <f t="shared" si="7"/>
        <v>9815.8695652173919</v>
      </c>
      <c r="L164" s="136">
        <v>14552</v>
      </c>
      <c r="M164" s="136">
        <v>1806120</v>
      </c>
      <c r="N164" s="137">
        <f t="shared" si="8"/>
        <v>124.11489829576691</v>
      </c>
      <c r="O164" s="99"/>
      <c r="P164" s="99"/>
      <c r="Q164" s="99"/>
      <c r="R164" s="99"/>
      <c r="S164" s="101"/>
      <c r="T164" s="22"/>
      <c r="U164" s="127"/>
      <c r="V164" s="28"/>
      <c r="W164" s="29"/>
      <c r="Y164" s="28"/>
      <c r="Z164" s="28"/>
    </row>
    <row r="165" spans="1:26" s="3" customFormat="1" ht="27" customHeight="1">
      <c r="A165" s="38"/>
      <c r="B165" s="22" t="s">
        <v>59</v>
      </c>
      <c r="C165" s="22">
        <v>161</v>
      </c>
      <c r="D165" s="22">
        <v>2</v>
      </c>
      <c r="E165" s="47">
        <v>7420005003940</v>
      </c>
      <c r="F165" s="93" t="s">
        <v>446</v>
      </c>
      <c r="G165" s="67" t="s">
        <v>447</v>
      </c>
      <c r="H165" s="136">
        <v>15</v>
      </c>
      <c r="I165" s="136">
        <v>181</v>
      </c>
      <c r="J165" s="136">
        <v>1205672</v>
      </c>
      <c r="K165" s="137">
        <f t="shared" si="7"/>
        <v>6661.1712707182323</v>
      </c>
      <c r="L165" s="136">
        <v>14872</v>
      </c>
      <c r="M165" s="136">
        <v>1205672</v>
      </c>
      <c r="N165" s="137">
        <f t="shared" si="8"/>
        <v>81.069930069930066</v>
      </c>
      <c r="O165" s="99"/>
      <c r="P165" s="99"/>
      <c r="Q165" s="99"/>
      <c r="R165" s="99"/>
      <c r="S165" s="101"/>
      <c r="T165" s="22"/>
      <c r="U165" s="127"/>
      <c r="V165" s="28"/>
      <c r="W165" s="29"/>
      <c r="Y165" s="28"/>
      <c r="Z165" s="28"/>
    </row>
    <row r="166" spans="1:26" s="3" customFormat="1" ht="27" customHeight="1">
      <c r="A166" s="38"/>
      <c r="B166" s="22" t="s">
        <v>59</v>
      </c>
      <c r="C166" s="22">
        <v>162</v>
      </c>
      <c r="D166" s="22">
        <v>2</v>
      </c>
      <c r="E166" s="130">
        <v>7420005005202</v>
      </c>
      <c r="F166" s="67" t="s">
        <v>152</v>
      </c>
      <c r="G166" s="67" t="s">
        <v>153</v>
      </c>
      <c r="H166" s="136">
        <v>40</v>
      </c>
      <c r="I166" s="136">
        <v>456</v>
      </c>
      <c r="J166" s="136">
        <v>4787132</v>
      </c>
      <c r="K166" s="137">
        <f t="shared" si="7"/>
        <v>10498.096491228071</v>
      </c>
      <c r="L166" s="136">
        <v>40869</v>
      </c>
      <c r="M166" s="136">
        <v>4787132</v>
      </c>
      <c r="N166" s="137">
        <f t="shared" si="8"/>
        <v>117.13357312388362</v>
      </c>
      <c r="O166" s="99"/>
      <c r="P166" s="99"/>
      <c r="Q166" s="99" t="s">
        <v>64</v>
      </c>
      <c r="R166" s="99"/>
      <c r="S166" s="101">
        <v>8.9999999999999993E-3</v>
      </c>
      <c r="T166" s="22"/>
      <c r="U166" s="127"/>
      <c r="V166" s="28"/>
      <c r="W166" s="29"/>
      <c r="Y166" s="28"/>
      <c r="Z166" s="28"/>
    </row>
    <row r="167" spans="1:26" s="3" customFormat="1" ht="27" customHeight="1">
      <c r="A167" s="38"/>
      <c r="B167" s="22" t="s">
        <v>59</v>
      </c>
      <c r="C167" s="22">
        <v>163</v>
      </c>
      <c r="D167" s="22">
        <v>2</v>
      </c>
      <c r="E167" s="123">
        <v>7420005006043</v>
      </c>
      <c r="F167" s="93" t="s">
        <v>84</v>
      </c>
      <c r="G167" s="67" t="s">
        <v>386</v>
      </c>
      <c r="H167" s="136">
        <v>40</v>
      </c>
      <c r="I167" s="136">
        <v>517</v>
      </c>
      <c r="J167" s="136">
        <v>18749821</v>
      </c>
      <c r="K167" s="137">
        <f t="shared" si="7"/>
        <v>36266.578336557061</v>
      </c>
      <c r="L167" s="136">
        <v>72031</v>
      </c>
      <c r="M167" s="136">
        <v>18749821</v>
      </c>
      <c r="N167" s="137">
        <f t="shared" si="8"/>
        <v>260.30210603767824</v>
      </c>
      <c r="O167" s="99"/>
      <c r="P167" s="99"/>
      <c r="Q167" s="99"/>
      <c r="R167" s="99"/>
      <c r="S167" s="101"/>
      <c r="T167" s="22"/>
      <c r="U167" s="127"/>
      <c r="V167" s="28"/>
      <c r="W167" s="29"/>
      <c r="Y167" s="28"/>
      <c r="Z167" s="28"/>
    </row>
    <row r="168" spans="1:26" s="3" customFormat="1" ht="27" customHeight="1">
      <c r="A168" s="38"/>
      <c r="B168" s="22" t="s">
        <v>59</v>
      </c>
      <c r="C168" s="22">
        <v>164</v>
      </c>
      <c r="D168" s="22">
        <v>6</v>
      </c>
      <c r="E168" s="47">
        <v>7420005006233</v>
      </c>
      <c r="F168" s="93" t="s">
        <v>300</v>
      </c>
      <c r="G168" s="67" t="s">
        <v>299</v>
      </c>
      <c r="H168" s="136">
        <v>10</v>
      </c>
      <c r="I168" s="136">
        <v>152</v>
      </c>
      <c r="J168" s="136">
        <v>5644369</v>
      </c>
      <c r="K168" s="137">
        <f t="shared" si="7"/>
        <v>37134.006578947367</v>
      </c>
      <c r="L168" s="136">
        <v>14889</v>
      </c>
      <c r="M168" s="136">
        <v>5644369</v>
      </c>
      <c r="N168" s="137">
        <f t="shared" si="8"/>
        <v>379.09658136879574</v>
      </c>
      <c r="O168" s="99"/>
      <c r="P168" s="99"/>
      <c r="Q168" s="99" t="s">
        <v>64</v>
      </c>
      <c r="R168" s="99"/>
      <c r="S168" s="101">
        <v>0.2</v>
      </c>
      <c r="T168" s="22" t="s">
        <v>64</v>
      </c>
      <c r="U168" s="127">
        <v>0</v>
      </c>
      <c r="V168" s="28"/>
      <c r="W168" s="29"/>
      <c r="Y168" s="28"/>
      <c r="Z168" s="28"/>
    </row>
    <row r="169" spans="1:26" s="3" customFormat="1" ht="27" customHeight="1">
      <c r="A169" s="38"/>
      <c r="B169" s="22" t="s">
        <v>59</v>
      </c>
      <c r="C169" s="22">
        <v>165</v>
      </c>
      <c r="D169" s="22">
        <v>5</v>
      </c>
      <c r="E169" s="123">
        <v>7420005006621</v>
      </c>
      <c r="F169" s="93" t="s">
        <v>387</v>
      </c>
      <c r="G169" s="93" t="s">
        <v>387</v>
      </c>
      <c r="H169" s="136">
        <v>40</v>
      </c>
      <c r="I169" s="136">
        <v>394</v>
      </c>
      <c r="J169" s="136">
        <v>5335380</v>
      </c>
      <c r="K169" s="137">
        <f t="shared" si="7"/>
        <v>13541.573604060914</v>
      </c>
      <c r="L169" s="136">
        <v>23124</v>
      </c>
      <c r="M169" s="136">
        <v>5335380</v>
      </c>
      <c r="N169" s="137">
        <f t="shared" si="8"/>
        <v>230.72911261027505</v>
      </c>
      <c r="O169" s="99"/>
      <c r="P169" s="99"/>
      <c r="Q169" s="99"/>
      <c r="R169" s="99"/>
      <c r="S169" s="101"/>
      <c r="T169" s="22"/>
      <c r="U169" s="127"/>
      <c r="V169" s="28"/>
      <c r="W169" s="29"/>
      <c r="Y169" s="28"/>
      <c r="Z169" s="28"/>
    </row>
    <row r="170" spans="1:26" s="3" customFormat="1" ht="27" customHeight="1">
      <c r="A170" s="38"/>
      <c r="B170" s="22" t="s">
        <v>59</v>
      </c>
      <c r="C170" s="22">
        <v>166</v>
      </c>
      <c r="D170" s="22">
        <v>2</v>
      </c>
      <c r="E170" s="123">
        <v>7420005007611</v>
      </c>
      <c r="F170" s="93" t="s">
        <v>536</v>
      </c>
      <c r="G170" s="67" t="s">
        <v>336</v>
      </c>
      <c r="H170" s="136">
        <v>14</v>
      </c>
      <c r="I170" s="136">
        <v>382</v>
      </c>
      <c r="J170" s="136">
        <v>7395252</v>
      </c>
      <c r="K170" s="137">
        <f t="shared" si="7"/>
        <v>19359.298429319373</v>
      </c>
      <c r="L170" s="136">
        <v>19842</v>
      </c>
      <c r="M170" s="136">
        <v>7395252</v>
      </c>
      <c r="N170" s="137">
        <f t="shared" si="8"/>
        <v>372.70698518294529</v>
      </c>
      <c r="O170" s="99"/>
      <c r="P170" s="99"/>
      <c r="Q170" s="99"/>
      <c r="R170" s="99"/>
      <c r="S170" s="101"/>
      <c r="T170" s="22"/>
      <c r="U170" s="127"/>
      <c r="V170" s="28"/>
      <c r="W170" s="29"/>
      <c r="Y170" s="28"/>
      <c r="Z170" s="28"/>
    </row>
    <row r="171" spans="1:26" s="19" customFormat="1" ht="27" customHeight="1">
      <c r="A171" s="38"/>
      <c r="B171" s="22" t="s">
        <v>59</v>
      </c>
      <c r="C171" s="22">
        <v>167</v>
      </c>
      <c r="D171" s="22">
        <v>6</v>
      </c>
      <c r="E171" s="123">
        <v>7420005007702</v>
      </c>
      <c r="F171" s="93" t="s">
        <v>285</v>
      </c>
      <c r="G171" s="67" t="s">
        <v>286</v>
      </c>
      <c r="H171" s="136">
        <v>10</v>
      </c>
      <c r="I171" s="136">
        <v>14</v>
      </c>
      <c r="J171" s="136">
        <v>498538</v>
      </c>
      <c r="K171" s="137">
        <f t="shared" si="7"/>
        <v>35609.857142857145</v>
      </c>
      <c r="L171" s="136">
        <v>1248</v>
      </c>
      <c r="M171" s="136">
        <v>498538</v>
      </c>
      <c r="N171" s="137">
        <f t="shared" si="8"/>
        <v>399.46955128205127</v>
      </c>
      <c r="O171" s="99" t="s">
        <v>64</v>
      </c>
      <c r="P171" s="99"/>
      <c r="Q171" s="99"/>
      <c r="R171" s="99"/>
      <c r="S171" s="101"/>
      <c r="T171" s="22" t="s">
        <v>64</v>
      </c>
      <c r="U171" s="127">
        <v>1</v>
      </c>
      <c r="V171" s="28"/>
      <c r="W171" s="29"/>
      <c r="X171" s="3"/>
      <c r="Y171" s="28"/>
      <c r="Z171" s="28"/>
    </row>
    <row r="172" spans="1:26" s="3" customFormat="1" ht="27" customHeight="1">
      <c r="A172" s="38"/>
      <c r="B172" s="22" t="s">
        <v>59</v>
      </c>
      <c r="C172" s="22">
        <v>168</v>
      </c>
      <c r="D172" s="22">
        <v>4</v>
      </c>
      <c r="E172" s="123">
        <v>8420001012746</v>
      </c>
      <c r="F172" s="93" t="s">
        <v>392</v>
      </c>
      <c r="G172" s="67" t="s">
        <v>108</v>
      </c>
      <c r="H172" s="136">
        <v>20</v>
      </c>
      <c r="I172" s="136">
        <v>215</v>
      </c>
      <c r="J172" s="136">
        <v>908416</v>
      </c>
      <c r="K172" s="137">
        <f t="shared" si="7"/>
        <v>4225.1906976744185</v>
      </c>
      <c r="L172" s="136">
        <v>11124</v>
      </c>
      <c r="M172" s="136">
        <v>908416</v>
      </c>
      <c r="N172" s="137">
        <f t="shared" si="8"/>
        <v>81.66271125494427</v>
      </c>
      <c r="O172" s="99"/>
      <c r="P172" s="99"/>
      <c r="Q172" s="99" t="s">
        <v>64</v>
      </c>
      <c r="R172" s="99"/>
      <c r="S172" s="101">
        <v>0.3</v>
      </c>
      <c r="T172" s="22"/>
      <c r="U172" s="127"/>
      <c r="V172" s="28"/>
      <c r="W172" s="29"/>
      <c r="Y172" s="28"/>
      <c r="Z172" s="28"/>
    </row>
    <row r="173" spans="1:26" s="3" customFormat="1" ht="27" customHeight="1">
      <c r="A173" s="38"/>
      <c r="B173" s="22" t="s">
        <v>59</v>
      </c>
      <c r="C173" s="22">
        <v>169</v>
      </c>
      <c r="D173" s="22">
        <v>4</v>
      </c>
      <c r="E173" s="123">
        <v>8420001013579</v>
      </c>
      <c r="F173" s="93" t="s">
        <v>450</v>
      </c>
      <c r="G173" s="67" t="s">
        <v>451</v>
      </c>
      <c r="H173" s="136">
        <v>20</v>
      </c>
      <c r="I173" s="136">
        <v>95</v>
      </c>
      <c r="J173" s="136">
        <v>1267054</v>
      </c>
      <c r="K173" s="137">
        <f t="shared" si="7"/>
        <v>13337.410526315789</v>
      </c>
      <c r="L173" s="136">
        <v>9437</v>
      </c>
      <c r="M173" s="136">
        <v>1267054</v>
      </c>
      <c r="N173" s="137">
        <f t="shared" si="8"/>
        <v>134.26449083395147</v>
      </c>
      <c r="O173" s="99"/>
      <c r="P173" s="99"/>
      <c r="Q173" s="99"/>
      <c r="R173" s="99"/>
      <c r="S173" s="101"/>
      <c r="T173" s="22"/>
      <c r="U173" s="127"/>
      <c r="V173" s="28"/>
      <c r="W173" s="29"/>
      <c r="Y173" s="28"/>
      <c r="Z173" s="28"/>
    </row>
    <row r="174" spans="1:26" s="3" customFormat="1" ht="27" customHeight="1">
      <c r="A174" s="38"/>
      <c r="B174" s="22" t="s">
        <v>59</v>
      </c>
      <c r="C174" s="22">
        <v>170</v>
      </c>
      <c r="D174" s="22">
        <v>4</v>
      </c>
      <c r="E174" s="123">
        <v>8420001014932</v>
      </c>
      <c r="F174" s="93" t="s">
        <v>62</v>
      </c>
      <c r="G174" s="67" t="s">
        <v>63</v>
      </c>
      <c r="H174" s="136">
        <v>10</v>
      </c>
      <c r="I174" s="136">
        <v>81</v>
      </c>
      <c r="J174" s="136">
        <v>861754</v>
      </c>
      <c r="K174" s="137">
        <f t="shared" si="7"/>
        <v>10638.938271604939</v>
      </c>
      <c r="L174" s="136">
        <v>3033</v>
      </c>
      <c r="M174" s="136">
        <v>861754</v>
      </c>
      <c r="N174" s="137">
        <f t="shared" si="8"/>
        <v>284.12594790636336</v>
      </c>
      <c r="O174" s="99"/>
      <c r="P174" s="99"/>
      <c r="Q174" s="99" t="s">
        <v>64</v>
      </c>
      <c r="R174" s="99"/>
      <c r="S174" s="101">
        <v>0</v>
      </c>
      <c r="T174" s="22" t="s">
        <v>64</v>
      </c>
      <c r="U174" s="127">
        <v>0</v>
      </c>
      <c r="V174" s="28"/>
      <c r="W174" s="29"/>
      <c r="Y174" s="28"/>
      <c r="Z174" s="28"/>
    </row>
    <row r="175" spans="1:26" s="3" customFormat="1" ht="27" customHeight="1">
      <c r="A175" s="38"/>
      <c r="B175" s="22" t="s">
        <v>59</v>
      </c>
      <c r="C175" s="22">
        <v>171</v>
      </c>
      <c r="D175" s="22">
        <v>4</v>
      </c>
      <c r="E175" s="123">
        <v>8420002009097</v>
      </c>
      <c r="F175" s="93" t="s">
        <v>474</v>
      </c>
      <c r="G175" s="67" t="s">
        <v>268</v>
      </c>
      <c r="H175" s="136">
        <v>20</v>
      </c>
      <c r="I175" s="136">
        <v>235</v>
      </c>
      <c r="J175" s="136">
        <v>4832019</v>
      </c>
      <c r="K175" s="137">
        <f t="shared" si="7"/>
        <v>20561.782978723404</v>
      </c>
      <c r="L175" s="136">
        <v>23441</v>
      </c>
      <c r="M175" s="136">
        <v>4832019</v>
      </c>
      <c r="N175" s="137">
        <f t="shared" si="8"/>
        <v>206.13536111940616</v>
      </c>
      <c r="O175" s="99"/>
      <c r="P175" s="99"/>
      <c r="Q175" s="99" t="s">
        <v>64</v>
      </c>
      <c r="R175" s="99"/>
      <c r="S175" s="101">
        <v>2.5000000000000001E-2</v>
      </c>
      <c r="T175" s="22"/>
      <c r="U175" s="127"/>
      <c r="V175" s="28"/>
      <c r="W175" s="29"/>
      <c r="Y175" s="28"/>
      <c r="Z175" s="28"/>
    </row>
    <row r="176" spans="1:26" s="3" customFormat="1" ht="27" customHeight="1">
      <c r="A176" s="38"/>
      <c r="B176" s="22" t="s">
        <v>59</v>
      </c>
      <c r="C176" s="22">
        <v>172</v>
      </c>
      <c r="D176" s="22">
        <v>4</v>
      </c>
      <c r="E176" s="122">
        <v>8420003000550</v>
      </c>
      <c r="F176" s="93" t="s">
        <v>80</v>
      </c>
      <c r="G176" s="67" t="s">
        <v>81</v>
      </c>
      <c r="H176" s="136">
        <v>30</v>
      </c>
      <c r="I176" s="136">
        <v>378</v>
      </c>
      <c r="J176" s="136">
        <v>5125700</v>
      </c>
      <c r="K176" s="137">
        <f t="shared" si="7"/>
        <v>13560.052910052909</v>
      </c>
      <c r="L176" s="136">
        <v>28104</v>
      </c>
      <c r="M176" s="136">
        <v>5125700</v>
      </c>
      <c r="N176" s="137">
        <f t="shared" si="8"/>
        <v>182.38329063478508</v>
      </c>
      <c r="O176" s="99"/>
      <c r="P176" s="99"/>
      <c r="Q176" s="99"/>
      <c r="R176" s="99"/>
      <c r="S176" s="101"/>
      <c r="T176" s="22"/>
      <c r="U176" s="127"/>
      <c r="V176" s="28"/>
      <c r="W176" s="29"/>
      <c r="Y176" s="28"/>
      <c r="Z176" s="28"/>
    </row>
    <row r="177" spans="1:26" s="3" customFormat="1" ht="27" customHeight="1">
      <c r="A177" s="38"/>
      <c r="B177" s="22" t="s">
        <v>59</v>
      </c>
      <c r="C177" s="22">
        <v>173</v>
      </c>
      <c r="D177" s="22">
        <v>4</v>
      </c>
      <c r="E177" s="122">
        <v>8420003001771</v>
      </c>
      <c r="F177" s="93" t="s">
        <v>60</v>
      </c>
      <c r="G177" s="67" t="s">
        <v>61</v>
      </c>
      <c r="H177" s="136">
        <v>20</v>
      </c>
      <c r="I177" s="136">
        <v>123</v>
      </c>
      <c r="J177" s="136">
        <v>991816</v>
      </c>
      <c r="K177" s="137">
        <f t="shared" si="7"/>
        <v>8063.5447154471549</v>
      </c>
      <c r="L177" s="136">
        <v>5563</v>
      </c>
      <c r="M177" s="136">
        <f>J177</f>
        <v>991816</v>
      </c>
      <c r="N177" s="137">
        <f t="shared" si="8"/>
        <v>178.28797411468631</v>
      </c>
      <c r="O177" s="99"/>
      <c r="P177" s="99"/>
      <c r="Q177" s="99"/>
      <c r="R177" s="99"/>
      <c r="S177" s="101"/>
      <c r="T177" s="22"/>
      <c r="U177" s="127"/>
      <c r="V177" s="28"/>
      <c r="W177" s="29"/>
      <c r="Y177" s="28"/>
      <c r="Z177" s="28"/>
    </row>
    <row r="178" spans="1:26" s="3" customFormat="1" ht="27" customHeight="1">
      <c r="A178" s="38"/>
      <c r="B178" s="22" t="s">
        <v>59</v>
      </c>
      <c r="C178" s="22">
        <v>174</v>
      </c>
      <c r="D178" s="22">
        <v>4</v>
      </c>
      <c r="E178" s="123">
        <v>8420003001854</v>
      </c>
      <c r="F178" s="93" t="s">
        <v>94</v>
      </c>
      <c r="G178" s="67" t="s">
        <v>95</v>
      </c>
      <c r="H178" s="136">
        <v>30</v>
      </c>
      <c r="I178" s="136">
        <v>416</v>
      </c>
      <c r="J178" s="136">
        <v>3475360</v>
      </c>
      <c r="K178" s="137">
        <f t="shared" si="7"/>
        <v>8354.2307692307695</v>
      </c>
      <c r="L178" s="136">
        <v>41184</v>
      </c>
      <c r="M178" s="136">
        <v>3475360</v>
      </c>
      <c r="N178" s="137">
        <f t="shared" si="8"/>
        <v>84.386169386169385</v>
      </c>
      <c r="O178" s="99"/>
      <c r="P178" s="99"/>
      <c r="Q178" s="99" t="s">
        <v>64</v>
      </c>
      <c r="R178" s="99"/>
      <c r="S178" s="101">
        <v>0.15</v>
      </c>
      <c r="T178" s="22"/>
      <c r="U178" s="127"/>
      <c r="V178" s="28"/>
      <c r="W178" s="29"/>
      <c r="Y178" s="28"/>
      <c r="Z178" s="28"/>
    </row>
    <row r="179" spans="1:26" s="19" customFormat="1" ht="27" customHeight="1">
      <c r="A179" s="38"/>
      <c r="B179" s="22" t="s">
        <v>59</v>
      </c>
      <c r="C179" s="22">
        <v>175</v>
      </c>
      <c r="D179" s="22">
        <v>4</v>
      </c>
      <c r="E179" s="123">
        <v>8420003001854</v>
      </c>
      <c r="F179" s="93" t="s">
        <v>96</v>
      </c>
      <c r="G179" s="67" t="s">
        <v>97</v>
      </c>
      <c r="H179" s="136">
        <v>20</v>
      </c>
      <c r="I179" s="136">
        <v>223</v>
      </c>
      <c r="J179" s="136">
        <v>1425800</v>
      </c>
      <c r="K179" s="137">
        <f t="shared" si="7"/>
        <v>6393.7219730941706</v>
      </c>
      <c r="L179" s="136">
        <v>11120</v>
      </c>
      <c r="M179" s="136">
        <v>1425800</v>
      </c>
      <c r="N179" s="137">
        <f t="shared" si="8"/>
        <v>128.21942446043167</v>
      </c>
      <c r="O179" s="99"/>
      <c r="P179" s="99"/>
      <c r="Q179" s="99" t="s">
        <v>64</v>
      </c>
      <c r="R179" s="99"/>
      <c r="S179" s="101">
        <v>0.64100000000000001</v>
      </c>
      <c r="T179" s="22"/>
      <c r="U179" s="127"/>
      <c r="V179" s="28"/>
      <c r="W179" s="29"/>
      <c r="X179" s="3"/>
      <c r="Y179" s="28"/>
      <c r="Z179" s="28"/>
    </row>
    <row r="180" spans="1:26" s="3" customFormat="1" ht="27" customHeight="1">
      <c r="A180" s="38"/>
      <c r="B180" s="22" t="s">
        <v>59</v>
      </c>
      <c r="C180" s="22">
        <v>176</v>
      </c>
      <c r="D180" s="22">
        <v>2</v>
      </c>
      <c r="E180" s="123">
        <v>8420005000350</v>
      </c>
      <c r="F180" s="93" t="s">
        <v>391</v>
      </c>
      <c r="G180" s="67" t="s">
        <v>102</v>
      </c>
      <c r="H180" s="136">
        <v>10</v>
      </c>
      <c r="I180" s="136">
        <v>120</v>
      </c>
      <c r="J180" s="136">
        <v>1247852</v>
      </c>
      <c r="K180" s="137">
        <f t="shared" si="7"/>
        <v>10398.766666666666</v>
      </c>
      <c r="L180" s="136">
        <v>16852</v>
      </c>
      <c r="M180" s="136">
        <v>1247852</v>
      </c>
      <c r="N180" s="137">
        <f t="shared" si="8"/>
        <v>74.047709470685973</v>
      </c>
      <c r="O180" s="99"/>
      <c r="P180" s="99"/>
      <c r="Q180" s="99"/>
      <c r="R180" s="99"/>
      <c r="S180" s="101"/>
      <c r="T180" s="22"/>
      <c r="U180" s="127"/>
      <c r="V180" s="28"/>
      <c r="W180" s="29"/>
      <c r="Y180" s="28"/>
      <c r="Z180" s="28"/>
    </row>
    <row r="181" spans="1:26" s="3" customFormat="1" ht="27" customHeight="1">
      <c r="A181" s="38"/>
      <c r="B181" s="22" t="s">
        <v>59</v>
      </c>
      <c r="C181" s="22">
        <v>177</v>
      </c>
      <c r="D181" s="22">
        <v>2</v>
      </c>
      <c r="E181" s="123">
        <v>8420005000359</v>
      </c>
      <c r="F181" s="93" t="s">
        <v>431</v>
      </c>
      <c r="G181" s="67" t="s">
        <v>199</v>
      </c>
      <c r="H181" s="136">
        <v>20</v>
      </c>
      <c r="I181" s="136">
        <v>242</v>
      </c>
      <c r="J181" s="136">
        <v>2896898</v>
      </c>
      <c r="K181" s="137">
        <f t="shared" si="7"/>
        <v>11970.652892561984</v>
      </c>
      <c r="L181" s="136">
        <v>10565</v>
      </c>
      <c r="M181" s="136">
        <v>2896898</v>
      </c>
      <c r="N181" s="137">
        <f t="shared" si="8"/>
        <v>274.19763369616658</v>
      </c>
      <c r="O181" s="99"/>
      <c r="P181" s="99"/>
      <c r="Q181" s="99"/>
      <c r="R181" s="99"/>
      <c r="S181" s="101"/>
      <c r="T181" s="22"/>
      <c r="U181" s="127"/>
      <c r="V181" s="28"/>
      <c r="W181" s="29"/>
      <c r="Y181" s="28"/>
      <c r="Z181" s="28"/>
    </row>
    <row r="182" spans="1:26" s="3" customFormat="1" ht="27" customHeight="1">
      <c r="A182" s="38"/>
      <c r="B182" s="22" t="s">
        <v>59</v>
      </c>
      <c r="C182" s="22">
        <v>178</v>
      </c>
      <c r="D182" s="22">
        <v>2</v>
      </c>
      <c r="E182" s="123">
        <v>8420005000391</v>
      </c>
      <c r="F182" s="93" t="s">
        <v>258</v>
      </c>
      <c r="G182" s="67" t="s">
        <v>259</v>
      </c>
      <c r="H182" s="136">
        <v>40</v>
      </c>
      <c r="I182" s="136">
        <v>556</v>
      </c>
      <c r="J182" s="136">
        <v>7810556</v>
      </c>
      <c r="K182" s="137">
        <f t="shared" si="7"/>
        <v>14047.762589928057</v>
      </c>
      <c r="L182" s="136">
        <v>30111</v>
      </c>
      <c r="M182" s="136">
        <v>7810556</v>
      </c>
      <c r="N182" s="137">
        <f t="shared" si="8"/>
        <v>259.39211583806582</v>
      </c>
      <c r="O182" s="99"/>
      <c r="P182" s="99"/>
      <c r="Q182" s="99"/>
      <c r="R182" s="99"/>
      <c r="S182" s="101"/>
      <c r="T182" s="22" t="s">
        <v>64</v>
      </c>
      <c r="U182" s="127">
        <v>3.7400000000000003E-2</v>
      </c>
      <c r="V182" s="28"/>
      <c r="W182" s="29"/>
      <c r="Y182" s="28"/>
      <c r="Z182" s="28"/>
    </row>
    <row r="183" spans="1:26" s="3" customFormat="1" ht="27" customHeight="1">
      <c r="A183" s="38"/>
      <c r="B183" s="22" t="s">
        <v>59</v>
      </c>
      <c r="C183" s="22">
        <v>179</v>
      </c>
      <c r="D183" s="22">
        <v>2</v>
      </c>
      <c r="E183" s="49">
        <v>8420005001142</v>
      </c>
      <c r="F183" s="93" t="s">
        <v>238</v>
      </c>
      <c r="G183" s="67" t="s">
        <v>239</v>
      </c>
      <c r="H183" s="136">
        <v>10</v>
      </c>
      <c r="I183" s="136">
        <v>101</v>
      </c>
      <c r="J183" s="136">
        <v>705682</v>
      </c>
      <c r="K183" s="137">
        <f t="shared" si="7"/>
        <v>6986.9504950495048</v>
      </c>
      <c r="L183" s="136">
        <v>3598</v>
      </c>
      <c r="M183" s="136">
        <v>705682</v>
      </c>
      <c r="N183" s="137">
        <f t="shared" si="8"/>
        <v>196.13173985547527</v>
      </c>
      <c r="O183" s="99"/>
      <c r="P183" s="99"/>
      <c r="Q183" s="99"/>
      <c r="R183" s="99"/>
      <c r="S183" s="101"/>
      <c r="T183" s="22"/>
      <c r="U183" s="127"/>
      <c r="V183" s="28"/>
      <c r="W183" s="29"/>
      <c r="Y183" s="28"/>
      <c r="Z183" s="28"/>
    </row>
    <row r="184" spans="1:26" s="3" customFormat="1" ht="27" customHeight="1">
      <c r="A184" s="38"/>
      <c r="B184" s="22" t="s">
        <v>59</v>
      </c>
      <c r="C184" s="22">
        <v>180</v>
      </c>
      <c r="D184" s="22">
        <v>5</v>
      </c>
      <c r="E184" s="122">
        <v>8420005002462</v>
      </c>
      <c r="F184" s="93" t="s">
        <v>488</v>
      </c>
      <c r="G184" s="67" t="s">
        <v>489</v>
      </c>
      <c r="H184" s="136">
        <v>20</v>
      </c>
      <c r="I184" s="136">
        <v>294</v>
      </c>
      <c r="J184" s="136">
        <v>1439000</v>
      </c>
      <c r="K184" s="137">
        <f t="shared" si="7"/>
        <v>4894.557823129252</v>
      </c>
      <c r="L184" s="136">
        <v>20068</v>
      </c>
      <c r="M184" s="136">
        <v>1439000</v>
      </c>
      <c r="N184" s="137">
        <f t="shared" si="8"/>
        <v>71.706198923659556</v>
      </c>
      <c r="O184" s="99"/>
      <c r="P184" s="99"/>
      <c r="Q184" s="99"/>
      <c r="R184" s="99"/>
      <c r="S184" s="101"/>
      <c r="T184" s="22"/>
      <c r="U184" s="127"/>
      <c r="V184" s="28"/>
      <c r="W184" s="29"/>
      <c r="Y184" s="28"/>
      <c r="Z184" s="28"/>
    </row>
    <row r="185" spans="1:26" s="3" customFormat="1" ht="27" customHeight="1">
      <c r="A185" s="38"/>
      <c r="B185" s="22" t="s">
        <v>59</v>
      </c>
      <c r="C185" s="22">
        <v>181</v>
      </c>
      <c r="D185" s="22">
        <v>2</v>
      </c>
      <c r="E185" s="123">
        <v>8420005002504</v>
      </c>
      <c r="F185" s="93" t="s">
        <v>483</v>
      </c>
      <c r="G185" s="67" t="s">
        <v>484</v>
      </c>
      <c r="H185" s="136">
        <v>30</v>
      </c>
      <c r="I185" s="136">
        <v>426</v>
      </c>
      <c r="J185" s="136">
        <v>3665111</v>
      </c>
      <c r="K185" s="137">
        <f t="shared" si="7"/>
        <v>8603.5469483568068</v>
      </c>
      <c r="L185" s="136">
        <v>35819</v>
      </c>
      <c r="M185" s="136">
        <v>3665111</v>
      </c>
      <c r="N185" s="137">
        <f t="shared" si="8"/>
        <v>102.32309668053267</v>
      </c>
      <c r="O185" s="99"/>
      <c r="P185" s="99"/>
      <c r="Q185" s="99" t="s">
        <v>64</v>
      </c>
      <c r="R185" s="99"/>
      <c r="S185" s="101">
        <v>0.01</v>
      </c>
      <c r="T185" s="22"/>
      <c r="U185" s="127"/>
      <c r="V185" s="28"/>
      <c r="W185" s="29"/>
      <c r="Y185" s="28"/>
      <c r="Z185" s="28"/>
    </row>
    <row r="186" spans="1:26" s="3" customFormat="1" ht="27" customHeight="1">
      <c r="A186" s="38"/>
      <c r="B186" s="22" t="s">
        <v>59</v>
      </c>
      <c r="C186" s="22">
        <v>182</v>
      </c>
      <c r="D186" s="22">
        <v>2</v>
      </c>
      <c r="E186" s="122">
        <v>8420005002958</v>
      </c>
      <c r="F186" s="93" t="s">
        <v>407</v>
      </c>
      <c r="G186" s="67" t="s">
        <v>143</v>
      </c>
      <c r="H186" s="136">
        <v>24</v>
      </c>
      <c r="I186" s="136">
        <v>309</v>
      </c>
      <c r="J186" s="136">
        <v>5192129</v>
      </c>
      <c r="K186" s="137">
        <f t="shared" si="7"/>
        <v>16803.00647249191</v>
      </c>
      <c r="L186" s="136">
        <v>29629</v>
      </c>
      <c r="M186" s="136">
        <v>5192129</v>
      </c>
      <c r="N186" s="137">
        <f t="shared" si="8"/>
        <v>175.23807755914814</v>
      </c>
      <c r="O186" s="99"/>
      <c r="P186" s="99"/>
      <c r="Q186" s="99" t="s">
        <v>64</v>
      </c>
      <c r="R186" s="99"/>
      <c r="S186" s="101">
        <v>8.4000000000000005E-2</v>
      </c>
      <c r="T186" s="22"/>
      <c r="U186" s="127"/>
      <c r="V186" s="28"/>
      <c r="W186" s="29"/>
      <c r="Y186" s="28"/>
      <c r="Z186" s="28"/>
    </row>
    <row r="187" spans="1:26" s="3" customFormat="1" ht="27" customHeight="1">
      <c r="A187" s="38"/>
      <c r="B187" s="22" t="s">
        <v>59</v>
      </c>
      <c r="C187" s="22">
        <v>183</v>
      </c>
      <c r="D187" s="22">
        <v>2</v>
      </c>
      <c r="E187" s="122">
        <v>8420005002958</v>
      </c>
      <c r="F187" s="93" t="s">
        <v>407</v>
      </c>
      <c r="G187" s="67" t="s">
        <v>207</v>
      </c>
      <c r="H187" s="136">
        <v>44</v>
      </c>
      <c r="I187" s="136">
        <v>510</v>
      </c>
      <c r="J187" s="136">
        <v>9023606</v>
      </c>
      <c r="K187" s="137">
        <f t="shared" si="7"/>
        <v>17693.345098039215</v>
      </c>
      <c r="L187" s="136">
        <v>47246</v>
      </c>
      <c r="M187" s="136">
        <v>9023606</v>
      </c>
      <c r="N187" s="137">
        <f t="shared" si="8"/>
        <v>190.99195699106804</v>
      </c>
      <c r="O187" s="99"/>
      <c r="P187" s="99"/>
      <c r="Q187" s="99" t="s">
        <v>64</v>
      </c>
      <c r="R187" s="99"/>
      <c r="S187" s="101">
        <v>0.16600000000000001</v>
      </c>
      <c r="T187" s="22"/>
      <c r="U187" s="127"/>
      <c r="V187" s="28"/>
      <c r="W187" s="29"/>
      <c r="Y187" s="28"/>
      <c r="Z187" s="28"/>
    </row>
    <row r="188" spans="1:26" s="3" customFormat="1" ht="27" customHeight="1">
      <c r="A188" s="38"/>
      <c r="B188" s="22" t="s">
        <v>59</v>
      </c>
      <c r="C188" s="22">
        <v>184</v>
      </c>
      <c r="D188" s="22">
        <v>5</v>
      </c>
      <c r="E188" s="123">
        <v>8420005003287</v>
      </c>
      <c r="F188" s="93" t="s">
        <v>393</v>
      </c>
      <c r="G188" s="67" t="s">
        <v>111</v>
      </c>
      <c r="H188" s="136">
        <v>20</v>
      </c>
      <c r="I188" s="136">
        <v>101.2</v>
      </c>
      <c r="J188" s="136">
        <v>1678985</v>
      </c>
      <c r="K188" s="137">
        <f t="shared" si="7"/>
        <v>16590.760869565216</v>
      </c>
      <c r="L188" s="136">
        <v>10010.5</v>
      </c>
      <c r="M188" s="136">
        <v>1678985</v>
      </c>
      <c r="N188" s="137">
        <f t="shared" ref="N188:N212" si="9">IF(AND(L188&gt;0,M188&gt;0),M188/L188,0)</f>
        <v>167.72239148893661</v>
      </c>
      <c r="O188" s="99"/>
      <c r="P188" s="99"/>
      <c r="Q188" s="99"/>
      <c r="R188" s="99"/>
      <c r="S188" s="101"/>
      <c r="T188" s="22"/>
      <c r="U188" s="127"/>
      <c r="V188" s="28"/>
      <c r="W188" s="29"/>
      <c r="Y188" s="28"/>
      <c r="Z188" s="28"/>
    </row>
    <row r="189" spans="1:26" s="3" customFormat="1" ht="27" customHeight="1">
      <c r="A189" s="38"/>
      <c r="B189" s="22" t="s">
        <v>59</v>
      </c>
      <c r="C189" s="22">
        <v>185</v>
      </c>
      <c r="D189" s="22">
        <v>5</v>
      </c>
      <c r="E189" s="123">
        <v>8420005003295</v>
      </c>
      <c r="F189" s="93" t="s">
        <v>479</v>
      </c>
      <c r="G189" s="93" t="s">
        <v>479</v>
      </c>
      <c r="H189" s="136">
        <v>20</v>
      </c>
      <c r="I189" s="136">
        <v>113</v>
      </c>
      <c r="J189" s="136">
        <v>1161230</v>
      </c>
      <c r="K189" s="137">
        <f t="shared" si="7"/>
        <v>10276.371681415929</v>
      </c>
      <c r="L189" s="136">
        <v>8411</v>
      </c>
      <c r="M189" s="136">
        <v>1161230</v>
      </c>
      <c r="N189" s="137">
        <f t="shared" si="9"/>
        <v>138.06087266674592</v>
      </c>
      <c r="O189" s="99"/>
      <c r="P189" s="99"/>
      <c r="Q189" s="99"/>
      <c r="R189" s="99"/>
      <c r="S189" s="101"/>
      <c r="T189" s="22"/>
      <c r="U189" s="127"/>
      <c r="V189" s="28"/>
      <c r="W189" s="29"/>
      <c r="Y189" s="28"/>
      <c r="Z189" s="28"/>
    </row>
    <row r="190" spans="1:26" s="3" customFormat="1" ht="27" customHeight="1">
      <c r="A190" s="38"/>
      <c r="B190" s="22" t="s">
        <v>59</v>
      </c>
      <c r="C190" s="22">
        <v>186</v>
      </c>
      <c r="D190" s="22">
        <v>1</v>
      </c>
      <c r="E190" s="124">
        <v>8420005003527</v>
      </c>
      <c r="F190" s="93" t="s">
        <v>329</v>
      </c>
      <c r="G190" s="67" t="s">
        <v>532</v>
      </c>
      <c r="H190" s="136">
        <v>20</v>
      </c>
      <c r="I190" s="136">
        <v>192</v>
      </c>
      <c r="J190" s="136">
        <v>1007000</v>
      </c>
      <c r="K190" s="137">
        <f t="shared" si="7"/>
        <v>5244.791666666667</v>
      </c>
      <c r="L190" s="136">
        <v>15360</v>
      </c>
      <c r="M190" s="136">
        <v>1007000</v>
      </c>
      <c r="N190" s="137">
        <f t="shared" si="9"/>
        <v>65.559895833333329</v>
      </c>
      <c r="O190" s="99"/>
      <c r="P190" s="99"/>
      <c r="Q190" s="99"/>
      <c r="R190" s="99"/>
      <c r="S190" s="101"/>
      <c r="T190" s="22"/>
      <c r="U190" s="127"/>
      <c r="V190" s="28"/>
      <c r="W190" s="29"/>
      <c r="Y190" s="28"/>
      <c r="Z190" s="28"/>
    </row>
    <row r="191" spans="1:26" s="3" customFormat="1" ht="27" customHeight="1">
      <c r="A191" s="38"/>
      <c r="B191" s="22" t="s">
        <v>59</v>
      </c>
      <c r="C191" s="22">
        <v>187</v>
      </c>
      <c r="D191" s="22">
        <v>5</v>
      </c>
      <c r="E191" s="123">
        <v>8420005003907</v>
      </c>
      <c r="F191" s="93" t="s">
        <v>304</v>
      </c>
      <c r="G191" s="67" t="s">
        <v>304</v>
      </c>
      <c r="H191" s="136">
        <v>20</v>
      </c>
      <c r="I191" s="136">
        <v>203</v>
      </c>
      <c r="J191" s="136">
        <v>2223030</v>
      </c>
      <c r="K191" s="137">
        <f t="shared" si="7"/>
        <v>10950.886699507389</v>
      </c>
      <c r="L191" s="136">
        <v>21314</v>
      </c>
      <c r="M191" s="136">
        <v>2223030</v>
      </c>
      <c r="N191" s="137">
        <f t="shared" si="9"/>
        <v>104.29905226611616</v>
      </c>
      <c r="O191" s="99"/>
      <c r="P191" s="99"/>
      <c r="Q191" s="99"/>
      <c r="R191" s="99"/>
      <c r="S191" s="101"/>
      <c r="T191" s="22"/>
      <c r="U191" s="127"/>
      <c r="V191" s="28"/>
      <c r="W191" s="29"/>
      <c r="Y191" s="28"/>
      <c r="Z191" s="28"/>
    </row>
    <row r="192" spans="1:26" s="3" customFormat="1" ht="27" customHeight="1">
      <c r="A192" s="38"/>
      <c r="B192" s="22" t="s">
        <v>59</v>
      </c>
      <c r="C192" s="22">
        <v>188</v>
      </c>
      <c r="D192" s="22">
        <v>2</v>
      </c>
      <c r="E192" s="123">
        <v>8420005004896</v>
      </c>
      <c r="F192" s="93" t="s">
        <v>522</v>
      </c>
      <c r="G192" s="67" t="s">
        <v>528</v>
      </c>
      <c r="H192" s="136">
        <v>20</v>
      </c>
      <c r="I192" s="136">
        <v>239</v>
      </c>
      <c r="J192" s="136">
        <v>2580335</v>
      </c>
      <c r="K192" s="137">
        <f t="shared" si="7"/>
        <v>10796.380753138075</v>
      </c>
      <c r="L192" s="136">
        <v>24402.1</v>
      </c>
      <c r="M192" s="136">
        <v>2580335</v>
      </c>
      <c r="N192" s="137">
        <f t="shared" si="9"/>
        <v>105.74233365161196</v>
      </c>
      <c r="O192" s="99"/>
      <c r="P192" s="99"/>
      <c r="Q192" s="99" t="s">
        <v>64</v>
      </c>
      <c r="R192" s="99"/>
      <c r="S192" s="101">
        <v>6.9999999999999999E-4</v>
      </c>
      <c r="T192" s="22"/>
      <c r="U192" s="127"/>
      <c r="V192" s="28"/>
      <c r="W192" s="29"/>
      <c r="Y192" s="28"/>
      <c r="Z192" s="28"/>
    </row>
    <row r="193" spans="1:26" s="3" customFormat="1" ht="27" customHeight="1">
      <c r="A193" s="38"/>
      <c r="B193" s="22" t="s">
        <v>59</v>
      </c>
      <c r="C193" s="22">
        <v>189</v>
      </c>
      <c r="D193" s="22">
        <v>2</v>
      </c>
      <c r="E193" s="123">
        <v>8420005006018</v>
      </c>
      <c r="F193" s="93" t="s">
        <v>523</v>
      </c>
      <c r="G193" s="67" t="s">
        <v>325</v>
      </c>
      <c r="H193" s="136">
        <v>20</v>
      </c>
      <c r="I193" s="136">
        <v>318</v>
      </c>
      <c r="J193" s="136">
        <v>8233688</v>
      </c>
      <c r="K193" s="137">
        <f t="shared" si="7"/>
        <v>25892.100628930817</v>
      </c>
      <c r="L193" s="136">
        <v>19232</v>
      </c>
      <c r="M193" s="136">
        <v>8233688</v>
      </c>
      <c r="N193" s="137">
        <f t="shared" si="9"/>
        <v>428.12437603993345</v>
      </c>
      <c r="O193" s="99"/>
      <c r="P193" s="99"/>
      <c r="Q193" s="99"/>
      <c r="R193" s="99"/>
      <c r="S193" s="101"/>
      <c r="T193" s="22"/>
      <c r="U193" s="127"/>
      <c r="V193" s="28"/>
      <c r="W193" s="29"/>
      <c r="Y193" s="28"/>
      <c r="Z193" s="28"/>
    </row>
    <row r="194" spans="1:26" s="3" customFormat="1" ht="27" customHeight="1">
      <c r="A194" s="38"/>
      <c r="B194" s="22" t="s">
        <v>59</v>
      </c>
      <c r="C194" s="22">
        <v>190</v>
      </c>
      <c r="D194" s="22">
        <v>2</v>
      </c>
      <c r="E194" s="123">
        <v>8420005006174</v>
      </c>
      <c r="F194" s="93" t="s">
        <v>439</v>
      </c>
      <c r="G194" s="67" t="s">
        <v>220</v>
      </c>
      <c r="H194" s="136">
        <v>20</v>
      </c>
      <c r="I194" s="136">
        <v>126</v>
      </c>
      <c r="J194" s="136">
        <v>1180923</v>
      </c>
      <c r="K194" s="137">
        <f t="shared" si="7"/>
        <v>9372.4047619047615</v>
      </c>
      <c r="L194" s="136">
        <v>9332</v>
      </c>
      <c r="M194" s="136">
        <v>1180923</v>
      </c>
      <c r="N194" s="137">
        <f t="shared" si="9"/>
        <v>126.54554222031719</v>
      </c>
      <c r="O194" s="99"/>
      <c r="P194" s="99"/>
      <c r="Q194" s="99" t="s">
        <v>64</v>
      </c>
      <c r="R194" s="99"/>
      <c r="S194" s="101">
        <v>0.60499999999999998</v>
      </c>
      <c r="T194" s="22"/>
      <c r="U194" s="127"/>
      <c r="V194" s="28"/>
      <c r="W194" s="29"/>
      <c r="Y194" s="28"/>
      <c r="Z194" s="28"/>
    </row>
    <row r="195" spans="1:26" s="3" customFormat="1" ht="27" customHeight="1">
      <c r="A195" s="38"/>
      <c r="B195" s="22" t="s">
        <v>59</v>
      </c>
      <c r="C195" s="22">
        <v>191</v>
      </c>
      <c r="D195" s="22">
        <v>5</v>
      </c>
      <c r="E195" s="123">
        <v>8420005006232</v>
      </c>
      <c r="F195" s="93" t="s">
        <v>406</v>
      </c>
      <c r="G195" s="67" t="s">
        <v>142</v>
      </c>
      <c r="H195" s="136">
        <v>20</v>
      </c>
      <c r="I195" s="136">
        <v>96</v>
      </c>
      <c r="J195" s="136">
        <v>756524</v>
      </c>
      <c r="K195" s="137">
        <f t="shared" si="7"/>
        <v>7880.458333333333</v>
      </c>
      <c r="L195" s="136">
        <v>8900</v>
      </c>
      <c r="M195" s="136">
        <v>756524</v>
      </c>
      <c r="N195" s="137">
        <f t="shared" si="9"/>
        <v>85.002696629213489</v>
      </c>
      <c r="O195" s="99"/>
      <c r="P195" s="99"/>
      <c r="Q195" s="99"/>
      <c r="R195" s="99"/>
      <c r="S195" s="101"/>
      <c r="T195" s="22"/>
      <c r="U195" s="127"/>
      <c r="V195" s="28"/>
      <c r="W195" s="29"/>
      <c r="Y195" s="28"/>
      <c r="Z195" s="28"/>
    </row>
    <row r="196" spans="1:26" s="3" customFormat="1" ht="27" customHeight="1">
      <c r="A196" s="38"/>
      <c r="B196" s="22" t="s">
        <v>59</v>
      </c>
      <c r="C196" s="22">
        <v>192</v>
      </c>
      <c r="D196" s="22">
        <v>6</v>
      </c>
      <c r="E196" s="123">
        <v>8420005006884</v>
      </c>
      <c r="F196" s="93" t="s">
        <v>425</v>
      </c>
      <c r="G196" s="67" t="s">
        <v>426</v>
      </c>
      <c r="H196" s="136">
        <v>14</v>
      </c>
      <c r="I196" s="136">
        <v>84</v>
      </c>
      <c r="J196" s="136">
        <v>640450</v>
      </c>
      <c r="K196" s="137">
        <f t="shared" si="7"/>
        <v>7624.4047619047615</v>
      </c>
      <c r="L196" s="136">
        <v>3932</v>
      </c>
      <c r="M196" s="136">
        <v>640450</v>
      </c>
      <c r="N196" s="137">
        <f t="shared" si="9"/>
        <v>162.88148524923702</v>
      </c>
      <c r="O196" s="99"/>
      <c r="P196" s="99"/>
      <c r="Q196" s="99"/>
      <c r="R196" s="99"/>
      <c r="S196" s="101"/>
      <c r="T196" s="22"/>
      <c r="U196" s="127"/>
      <c r="V196" s="28"/>
      <c r="W196" s="29"/>
      <c r="Y196" s="28"/>
      <c r="Z196" s="28"/>
    </row>
    <row r="197" spans="1:26" s="3" customFormat="1" ht="27" customHeight="1">
      <c r="A197" s="38"/>
      <c r="B197" s="22" t="s">
        <v>59</v>
      </c>
      <c r="C197" s="22">
        <v>193</v>
      </c>
      <c r="D197" s="22">
        <v>6</v>
      </c>
      <c r="E197" s="47">
        <v>8420005007255</v>
      </c>
      <c r="F197" s="93" t="s">
        <v>471</v>
      </c>
      <c r="G197" s="67" t="s">
        <v>472</v>
      </c>
      <c r="H197" s="136">
        <v>10</v>
      </c>
      <c r="I197" s="136">
        <v>77</v>
      </c>
      <c r="J197" s="136">
        <v>448771</v>
      </c>
      <c r="K197" s="137">
        <f t="shared" ref="K197:K212" si="10">IF(AND(I197&gt;0,J197&gt;0),J197/I197,0)</f>
        <v>5828.1948051948048</v>
      </c>
      <c r="L197" s="136">
        <v>4728</v>
      </c>
      <c r="M197" s="136">
        <v>448771</v>
      </c>
      <c r="N197" s="137">
        <f t="shared" si="9"/>
        <v>94.91772419627749</v>
      </c>
      <c r="O197" s="99"/>
      <c r="P197" s="99"/>
      <c r="Q197" s="99"/>
      <c r="R197" s="99"/>
      <c r="S197" s="101"/>
      <c r="T197" s="22"/>
      <c r="U197" s="127"/>
      <c r="V197" s="28"/>
      <c r="W197" s="29"/>
      <c r="Y197" s="28"/>
      <c r="Z197" s="28"/>
    </row>
    <row r="198" spans="1:26" s="3" customFormat="1" ht="27" customHeight="1">
      <c r="A198" s="38"/>
      <c r="B198" s="22" t="s">
        <v>59</v>
      </c>
      <c r="C198" s="22">
        <v>194</v>
      </c>
      <c r="D198" s="22">
        <v>5</v>
      </c>
      <c r="E198" s="123">
        <v>8420005007296</v>
      </c>
      <c r="F198" s="93" t="s">
        <v>417</v>
      </c>
      <c r="G198" s="93" t="s">
        <v>418</v>
      </c>
      <c r="H198" s="136">
        <v>10</v>
      </c>
      <c r="I198" s="136">
        <v>59</v>
      </c>
      <c r="J198" s="136">
        <v>1041769</v>
      </c>
      <c r="K198" s="137">
        <f t="shared" si="10"/>
        <v>17657.101694915254</v>
      </c>
      <c r="L198" s="136">
        <v>4220</v>
      </c>
      <c r="M198" s="136">
        <v>1041769</v>
      </c>
      <c r="N198" s="137">
        <f t="shared" si="9"/>
        <v>246.86469194312795</v>
      </c>
      <c r="O198" s="99" t="s">
        <v>64</v>
      </c>
      <c r="P198" s="99"/>
      <c r="Q198" s="99"/>
      <c r="R198" s="99"/>
      <c r="S198" s="101"/>
      <c r="T198" s="22"/>
      <c r="U198" s="127"/>
      <c r="V198" s="28"/>
      <c r="W198" s="29"/>
      <c r="Y198" s="28"/>
      <c r="Z198" s="28"/>
    </row>
    <row r="199" spans="1:26" s="3" customFormat="1" ht="27" customHeight="1">
      <c r="A199" s="38"/>
      <c r="B199" s="22" t="s">
        <v>59</v>
      </c>
      <c r="C199" s="22">
        <v>195</v>
      </c>
      <c r="D199" s="22">
        <v>5</v>
      </c>
      <c r="E199" s="47">
        <v>9420005002180</v>
      </c>
      <c r="F199" s="93" t="s">
        <v>346</v>
      </c>
      <c r="G199" s="67" t="s">
        <v>118</v>
      </c>
      <c r="H199" s="136">
        <v>10</v>
      </c>
      <c r="I199" s="136">
        <v>98</v>
      </c>
      <c r="J199" s="136">
        <v>1641225</v>
      </c>
      <c r="K199" s="137">
        <f t="shared" si="10"/>
        <v>16747.193877551021</v>
      </c>
      <c r="L199" s="136">
        <v>6323</v>
      </c>
      <c r="M199" s="136">
        <v>1641225</v>
      </c>
      <c r="N199" s="137">
        <f t="shared" si="9"/>
        <v>259.56428910327378</v>
      </c>
      <c r="O199" s="99"/>
      <c r="P199" s="99"/>
      <c r="Q199" s="99"/>
      <c r="R199" s="99"/>
      <c r="S199" s="101"/>
      <c r="T199" s="22"/>
      <c r="U199" s="127"/>
      <c r="V199" s="28"/>
      <c r="W199" s="29"/>
      <c r="Y199" s="28"/>
      <c r="Z199" s="28"/>
    </row>
    <row r="200" spans="1:26" s="3" customFormat="1" ht="27" customHeight="1">
      <c r="A200" s="38"/>
      <c r="B200" s="22" t="s">
        <v>59</v>
      </c>
      <c r="C200" s="22">
        <v>196</v>
      </c>
      <c r="D200" s="22">
        <v>5</v>
      </c>
      <c r="E200" s="122">
        <v>9420005002296</v>
      </c>
      <c r="F200" s="67" t="s">
        <v>157</v>
      </c>
      <c r="G200" s="67" t="s">
        <v>157</v>
      </c>
      <c r="H200" s="136">
        <v>20</v>
      </c>
      <c r="I200" s="136">
        <v>219</v>
      </c>
      <c r="J200" s="136">
        <v>2224048</v>
      </c>
      <c r="K200" s="137">
        <f t="shared" si="10"/>
        <v>10155.470319634704</v>
      </c>
      <c r="L200" s="136">
        <v>16628.5</v>
      </c>
      <c r="M200" s="136">
        <v>2224048</v>
      </c>
      <c r="N200" s="137">
        <f t="shared" si="9"/>
        <v>133.74916558919927</v>
      </c>
      <c r="O200" s="99"/>
      <c r="P200" s="99"/>
      <c r="Q200" s="99"/>
      <c r="R200" s="99"/>
      <c r="S200" s="101"/>
      <c r="T200" s="22"/>
      <c r="U200" s="127"/>
      <c r="V200" s="28"/>
      <c r="W200" s="29"/>
      <c r="Y200" s="28"/>
      <c r="Z200" s="28"/>
    </row>
    <row r="201" spans="1:26" s="3" customFormat="1" ht="27" customHeight="1">
      <c r="A201" s="38"/>
      <c r="B201" s="22" t="s">
        <v>59</v>
      </c>
      <c r="C201" s="22">
        <v>197</v>
      </c>
      <c r="D201" s="22">
        <v>2</v>
      </c>
      <c r="E201" s="123">
        <v>9420005002940</v>
      </c>
      <c r="F201" s="93" t="s">
        <v>412</v>
      </c>
      <c r="G201" s="67" t="s">
        <v>413</v>
      </c>
      <c r="H201" s="136">
        <v>10</v>
      </c>
      <c r="I201" s="136">
        <v>54</v>
      </c>
      <c r="J201" s="136">
        <v>1177845</v>
      </c>
      <c r="K201" s="137">
        <f t="shared" si="10"/>
        <v>21811.944444444445</v>
      </c>
      <c r="L201" s="136">
        <v>4468.5</v>
      </c>
      <c r="M201" s="136">
        <v>1177845</v>
      </c>
      <c r="N201" s="137">
        <f t="shared" si="9"/>
        <v>263.5884525008392</v>
      </c>
      <c r="O201" s="99"/>
      <c r="P201" s="99"/>
      <c r="Q201" s="99"/>
      <c r="R201" s="99"/>
      <c r="S201" s="101"/>
      <c r="T201" s="22"/>
      <c r="U201" s="127"/>
      <c r="V201" s="28"/>
      <c r="W201" s="29"/>
      <c r="Y201" s="28"/>
      <c r="Z201" s="28"/>
    </row>
    <row r="202" spans="1:26" s="3" customFormat="1" ht="27" customHeight="1">
      <c r="A202" s="38"/>
      <c r="B202" s="22" t="s">
        <v>59</v>
      </c>
      <c r="C202" s="22">
        <v>198</v>
      </c>
      <c r="D202" s="22">
        <v>2</v>
      </c>
      <c r="E202" s="123">
        <v>9420005002957</v>
      </c>
      <c r="F202" s="93" t="s">
        <v>396</v>
      </c>
      <c r="G202" s="67" t="s">
        <v>120</v>
      </c>
      <c r="H202" s="136">
        <v>10</v>
      </c>
      <c r="I202" s="136">
        <v>139</v>
      </c>
      <c r="J202" s="136">
        <v>1860460</v>
      </c>
      <c r="K202" s="137">
        <f t="shared" si="10"/>
        <v>13384.604316546762</v>
      </c>
      <c r="L202" s="136">
        <v>3039</v>
      </c>
      <c r="M202" s="136">
        <v>1860460</v>
      </c>
      <c r="N202" s="137">
        <f t="shared" si="9"/>
        <v>612.19480092135575</v>
      </c>
      <c r="O202" s="99"/>
      <c r="P202" s="99"/>
      <c r="Q202" s="99" t="s">
        <v>64</v>
      </c>
      <c r="R202" s="99"/>
      <c r="S202" s="101">
        <v>0.222</v>
      </c>
      <c r="T202" s="22"/>
      <c r="U202" s="127"/>
      <c r="V202" s="28"/>
      <c r="W202" s="29"/>
      <c r="Y202" s="28"/>
      <c r="Z202" s="28"/>
    </row>
    <row r="203" spans="1:26" s="3" customFormat="1" ht="27" customHeight="1">
      <c r="A203" s="38"/>
      <c r="B203" s="22" t="s">
        <v>59</v>
      </c>
      <c r="C203" s="22">
        <v>199</v>
      </c>
      <c r="D203" s="22">
        <v>2</v>
      </c>
      <c r="E203" s="123">
        <v>9420005002957</v>
      </c>
      <c r="F203" s="93" t="s">
        <v>396</v>
      </c>
      <c r="G203" s="67" t="s">
        <v>203</v>
      </c>
      <c r="H203" s="136">
        <v>10</v>
      </c>
      <c r="I203" s="136">
        <v>120</v>
      </c>
      <c r="J203" s="136">
        <v>1172629</v>
      </c>
      <c r="K203" s="137">
        <f t="shared" si="10"/>
        <v>9771.9083333333328</v>
      </c>
      <c r="L203" s="136">
        <v>2482</v>
      </c>
      <c r="M203" s="136">
        <v>1172629</v>
      </c>
      <c r="N203" s="137">
        <f t="shared" si="9"/>
        <v>472.45326349717971</v>
      </c>
      <c r="O203" s="99"/>
      <c r="P203" s="99"/>
      <c r="Q203" s="99"/>
      <c r="R203" s="99"/>
      <c r="S203" s="101"/>
      <c r="T203" s="22"/>
      <c r="U203" s="127"/>
      <c r="V203" s="28"/>
      <c r="W203" s="29"/>
      <c r="Y203" s="28"/>
      <c r="Z203" s="28"/>
    </row>
    <row r="204" spans="1:26" s="3" customFormat="1" ht="27" customHeight="1">
      <c r="A204" s="38"/>
      <c r="B204" s="22" t="s">
        <v>59</v>
      </c>
      <c r="C204" s="22">
        <v>200</v>
      </c>
      <c r="D204" s="22">
        <v>2</v>
      </c>
      <c r="E204" s="123">
        <v>9420005003542</v>
      </c>
      <c r="F204" s="93" t="s">
        <v>444</v>
      </c>
      <c r="G204" s="67" t="s">
        <v>445</v>
      </c>
      <c r="H204" s="136">
        <v>20</v>
      </c>
      <c r="I204" s="136">
        <v>246</v>
      </c>
      <c r="J204" s="136">
        <v>2723900</v>
      </c>
      <c r="K204" s="137">
        <f t="shared" si="10"/>
        <v>11072.764227642276</v>
      </c>
      <c r="L204" s="136">
        <v>27060</v>
      </c>
      <c r="M204" s="136">
        <v>2723900</v>
      </c>
      <c r="N204" s="137">
        <f t="shared" si="9"/>
        <v>100.66149297856614</v>
      </c>
      <c r="O204" s="99"/>
      <c r="P204" s="99"/>
      <c r="Q204" s="99"/>
      <c r="R204" s="99"/>
      <c r="S204" s="101"/>
      <c r="T204" s="22"/>
      <c r="U204" s="127"/>
      <c r="V204" s="28"/>
      <c r="W204" s="29"/>
      <c r="Y204" s="28"/>
      <c r="Z204" s="28"/>
    </row>
    <row r="205" spans="1:26" s="3" customFormat="1" ht="27" customHeight="1">
      <c r="A205" s="38"/>
      <c r="B205" s="22" t="s">
        <v>59</v>
      </c>
      <c r="C205" s="22">
        <v>201</v>
      </c>
      <c r="D205" s="22">
        <v>2</v>
      </c>
      <c r="E205" s="123">
        <v>9420005003542</v>
      </c>
      <c r="F205" s="93" t="s">
        <v>480</v>
      </c>
      <c r="G205" s="67" t="s">
        <v>218</v>
      </c>
      <c r="H205" s="136">
        <v>20</v>
      </c>
      <c r="I205" s="136">
        <v>205</v>
      </c>
      <c r="J205" s="136">
        <v>4386967</v>
      </c>
      <c r="K205" s="137">
        <f t="shared" si="10"/>
        <v>21399.839024390243</v>
      </c>
      <c r="L205" s="136">
        <v>21561</v>
      </c>
      <c r="M205" s="136">
        <v>4386967</v>
      </c>
      <c r="N205" s="137">
        <f t="shared" si="9"/>
        <v>203.46769630351096</v>
      </c>
      <c r="O205" s="99"/>
      <c r="P205" s="99"/>
      <c r="Q205" s="99"/>
      <c r="R205" s="99"/>
      <c r="S205" s="101"/>
      <c r="T205" s="22"/>
      <c r="U205" s="127"/>
      <c r="V205" s="28"/>
      <c r="W205" s="29"/>
      <c r="Y205" s="28"/>
      <c r="Z205" s="28"/>
    </row>
    <row r="206" spans="1:26" s="3" customFormat="1" ht="27" customHeight="1">
      <c r="A206" s="38"/>
      <c r="B206" s="22" t="s">
        <v>59</v>
      </c>
      <c r="C206" s="22">
        <v>202</v>
      </c>
      <c r="D206" s="22">
        <v>2</v>
      </c>
      <c r="E206" s="123">
        <v>9420005005200</v>
      </c>
      <c r="F206" s="93" t="s">
        <v>437</v>
      </c>
      <c r="G206" s="67" t="s">
        <v>214</v>
      </c>
      <c r="H206" s="136">
        <v>40</v>
      </c>
      <c r="I206" s="136">
        <v>420</v>
      </c>
      <c r="J206" s="136">
        <v>4249440</v>
      </c>
      <c r="K206" s="137">
        <f t="shared" si="10"/>
        <v>10117.714285714286</v>
      </c>
      <c r="L206" s="136">
        <v>49068</v>
      </c>
      <c r="M206" s="136">
        <v>4249440</v>
      </c>
      <c r="N206" s="137">
        <f t="shared" si="9"/>
        <v>86.603081438004395</v>
      </c>
      <c r="O206" s="99"/>
      <c r="P206" s="99"/>
      <c r="Q206" s="99" t="s">
        <v>64</v>
      </c>
      <c r="R206" s="99"/>
      <c r="S206" s="101">
        <v>0.627</v>
      </c>
      <c r="T206" s="22"/>
      <c r="U206" s="127"/>
      <c r="V206" s="28"/>
      <c r="W206" s="29"/>
      <c r="Y206" s="28"/>
      <c r="Z206" s="28"/>
    </row>
    <row r="207" spans="1:26" s="3" customFormat="1" ht="27" customHeight="1">
      <c r="A207" s="38"/>
      <c r="B207" s="22" t="s">
        <v>59</v>
      </c>
      <c r="C207" s="22">
        <v>203</v>
      </c>
      <c r="D207" s="22">
        <v>2</v>
      </c>
      <c r="E207" s="123">
        <v>9420005005811</v>
      </c>
      <c r="F207" s="93" t="s">
        <v>265</v>
      </c>
      <c r="G207" s="67" t="s">
        <v>473</v>
      </c>
      <c r="H207" s="136">
        <v>40</v>
      </c>
      <c r="I207" s="136">
        <v>288</v>
      </c>
      <c r="J207" s="136">
        <v>5622860</v>
      </c>
      <c r="K207" s="137">
        <f t="shared" si="10"/>
        <v>19523.819444444445</v>
      </c>
      <c r="L207" s="136">
        <v>21820.5</v>
      </c>
      <c r="M207" s="136">
        <v>5622860</v>
      </c>
      <c r="N207" s="137">
        <f t="shared" si="9"/>
        <v>257.68703741894092</v>
      </c>
      <c r="O207" s="99"/>
      <c r="P207" s="99"/>
      <c r="Q207" s="99"/>
      <c r="R207" s="99"/>
      <c r="S207" s="101"/>
      <c r="T207" s="22"/>
      <c r="U207" s="127"/>
      <c r="V207" s="28"/>
      <c r="W207" s="29"/>
      <c r="Y207" s="28"/>
      <c r="Z207" s="28"/>
    </row>
    <row r="208" spans="1:26" s="3" customFormat="1" ht="27" customHeight="1">
      <c r="A208" s="38"/>
      <c r="B208" s="22" t="s">
        <v>59</v>
      </c>
      <c r="C208" s="22">
        <v>204</v>
      </c>
      <c r="D208" s="22">
        <v>1</v>
      </c>
      <c r="E208" s="123">
        <v>9420005006017</v>
      </c>
      <c r="F208" s="93" t="s">
        <v>221</v>
      </c>
      <c r="G208" s="67" t="s">
        <v>222</v>
      </c>
      <c r="H208" s="136">
        <v>20</v>
      </c>
      <c r="I208" s="136">
        <v>232</v>
      </c>
      <c r="J208" s="136">
        <v>5898700</v>
      </c>
      <c r="K208" s="137">
        <f t="shared" si="10"/>
        <v>25425.431034482757</v>
      </c>
      <c r="L208" s="136">
        <v>18240</v>
      </c>
      <c r="M208" s="136">
        <v>5898700</v>
      </c>
      <c r="N208" s="137">
        <f t="shared" si="9"/>
        <v>323.39364035087721</v>
      </c>
      <c r="O208" s="99"/>
      <c r="P208" s="99"/>
      <c r="Q208" s="99"/>
      <c r="R208" s="99"/>
      <c r="S208" s="101"/>
      <c r="T208" s="22"/>
      <c r="U208" s="127"/>
      <c r="V208" s="28"/>
      <c r="W208" s="29"/>
      <c r="Y208" s="28"/>
      <c r="Z208" s="28"/>
    </row>
    <row r="209" spans="1:26" s="3" customFormat="1" ht="27" customHeight="1">
      <c r="A209" s="38"/>
      <c r="B209" s="22" t="s">
        <v>59</v>
      </c>
      <c r="C209" s="22">
        <v>205</v>
      </c>
      <c r="D209" s="22">
        <v>5</v>
      </c>
      <c r="E209" s="123">
        <v>9420005006223</v>
      </c>
      <c r="F209" s="93" t="s">
        <v>210</v>
      </c>
      <c r="G209" s="67" t="s">
        <v>211</v>
      </c>
      <c r="H209" s="136">
        <v>20</v>
      </c>
      <c r="I209" s="136">
        <v>291</v>
      </c>
      <c r="J209" s="136">
        <v>9044482</v>
      </c>
      <c r="K209" s="137">
        <f t="shared" si="10"/>
        <v>31080.694158075603</v>
      </c>
      <c r="L209" s="136">
        <v>23845</v>
      </c>
      <c r="M209" s="136">
        <v>9044482</v>
      </c>
      <c r="N209" s="137">
        <f t="shared" si="9"/>
        <v>379.30308240721325</v>
      </c>
      <c r="O209" s="99"/>
      <c r="P209" s="99"/>
      <c r="Q209" s="99" t="s">
        <v>64</v>
      </c>
      <c r="R209" s="99"/>
      <c r="S209" s="101">
        <v>0.22</v>
      </c>
      <c r="T209" s="22" t="s">
        <v>64</v>
      </c>
      <c r="U209" s="127">
        <v>0</v>
      </c>
      <c r="V209" s="28"/>
      <c r="W209" s="29"/>
      <c r="Y209" s="28"/>
      <c r="Z209" s="28"/>
    </row>
    <row r="210" spans="1:26" s="3" customFormat="1" ht="27" customHeight="1">
      <c r="A210" s="38"/>
      <c r="B210" s="22" t="s">
        <v>59</v>
      </c>
      <c r="C210" s="22">
        <v>206</v>
      </c>
      <c r="D210" s="22">
        <v>2</v>
      </c>
      <c r="E210" s="123">
        <v>9420005006545</v>
      </c>
      <c r="F210" s="93" t="s">
        <v>232</v>
      </c>
      <c r="G210" s="67" t="s">
        <v>455</v>
      </c>
      <c r="H210" s="136">
        <v>34</v>
      </c>
      <c r="I210" s="136">
        <v>496</v>
      </c>
      <c r="J210" s="136">
        <v>11186949</v>
      </c>
      <c r="K210" s="137">
        <f t="shared" si="10"/>
        <v>22554.332661290322</v>
      </c>
      <c r="L210" s="136">
        <v>55792</v>
      </c>
      <c r="M210" s="136">
        <v>11186949</v>
      </c>
      <c r="N210" s="137">
        <f t="shared" si="9"/>
        <v>200.51170418698021</v>
      </c>
      <c r="O210" s="99"/>
      <c r="P210" s="99"/>
      <c r="Q210" s="99" t="s">
        <v>64</v>
      </c>
      <c r="R210" s="99" t="s">
        <v>64</v>
      </c>
      <c r="S210" s="126">
        <v>5.9999999999999995E-4</v>
      </c>
      <c r="T210" s="22"/>
      <c r="U210" s="127"/>
      <c r="V210" s="28"/>
      <c r="W210" s="29"/>
      <c r="Y210" s="28"/>
      <c r="Z210" s="28"/>
    </row>
    <row r="211" spans="1:26" s="3" customFormat="1" ht="27" customHeight="1">
      <c r="A211" s="38"/>
      <c r="B211" s="22" t="s">
        <v>59</v>
      </c>
      <c r="C211" s="22">
        <v>207</v>
      </c>
      <c r="D211" s="22">
        <v>6</v>
      </c>
      <c r="E211" s="123">
        <v>9420005007378</v>
      </c>
      <c r="F211" s="93" t="s">
        <v>499</v>
      </c>
      <c r="G211" s="67" t="s">
        <v>500</v>
      </c>
      <c r="H211" s="136">
        <v>20</v>
      </c>
      <c r="I211" s="136">
        <v>227</v>
      </c>
      <c r="J211" s="136">
        <v>1337245</v>
      </c>
      <c r="K211" s="137">
        <f t="shared" si="10"/>
        <v>5890.9471365638765</v>
      </c>
      <c r="L211" s="136">
        <v>13173</v>
      </c>
      <c r="M211" s="136">
        <v>1337245</v>
      </c>
      <c r="N211" s="137">
        <f t="shared" si="9"/>
        <v>101.51408183405451</v>
      </c>
      <c r="O211" s="99"/>
      <c r="P211" s="99"/>
      <c r="Q211" s="99"/>
      <c r="R211" s="99"/>
      <c r="S211" s="101"/>
      <c r="T211" s="22"/>
      <c r="U211" s="127"/>
      <c r="V211" s="28"/>
      <c r="W211" s="29"/>
      <c r="Y211" s="28"/>
      <c r="Z211" s="28"/>
    </row>
    <row r="212" spans="1:26" s="3" customFormat="1" ht="27" customHeight="1">
      <c r="A212" s="38"/>
      <c r="B212" s="22" t="s">
        <v>59</v>
      </c>
      <c r="C212" s="22">
        <v>208</v>
      </c>
      <c r="D212" s="22">
        <v>2</v>
      </c>
      <c r="E212" s="123">
        <v>9420005007535</v>
      </c>
      <c r="F212" s="93" t="s">
        <v>171</v>
      </c>
      <c r="G212" s="67" t="s">
        <v>172</v>
      </c>
      <c r="H212" s="136">
        <v>20</v>
      </c>
      <c r="I212" s="136">
        <v>104</v>
      </c>
      <c r="J212" s="136">
        <v>844388</v>
      </c>
      <c r="K212" s="137">
        <f t="shared" si="10"/>
        <v>8119.1153846153848</v>
      </c>
      <c r="L212" s="136">
        <v>11300</v>
      </c>
      <c r="M212" s="136">
        <v>844388</v>
      </c>
      <c r="N212" s="137">
        <f t="shared" si="9"/>
        <v>74.724601769911501</v>
      </c>
      <c r="O212" s="99"/>
      <c r="P212" s="99"/>
      <c r="Q212" s="99"/>
      <c r="R212" s="99"/>
      <c r="S212" s="101"/>
      <c r="T212" s="22"/>
      <c r="U212" s="127"/>
      <c r="V212" s="28"/>
      <c r="W212" s="29"/>
      <c r="Y212" s="28"/>
      <c r="Z212" s="28"/>
    </row>
    <row r="213" spans="1:26" s="3" customFormat="1" ht="27" customHeight="1">
      <c r="A213" s="13"/>
      <c r="B213" s="23"/>
      <c r="C213" s="13"/>
      <c r="D213" s="21"/>
      <c r="E213" s="21"/>
      <c r="F213" s="23"/>
      <c r="G213" s="147"/>
      <c r="H213" s="148"/>
      <c r="I213" s="148"/>
      <c r="J213" s="148"/>
      <c r="K213" s="149">
        <f t="shared" ref="K213" si="11">IF(AND(I213&gt;0,J213&gt;0),J213/I213,0)</f>
        <v>0</v>
      </c>
      <c r="L213" s="150"/>
      <c r="M213" s="148"/>
      <c r="N213" s="149">
        <f t="shared" ref="N213" si="12">IF(AND(L213&gt;0,M213&gt;0),M213/L213,0)</f>
        <v>0</v>
      </c>
      <c r="O213" s="88"/>
      <c r="P213" s="89"/>
      <c r="Q213" s="88"/>
      <c r="R213" s="88"/>
      <c r="S213" s="90"/>
      <c r="T213" s="23"/>
      <c r="U213" s="102"/>
    </row>
    <row r="214" spans="1:26" s="3" customFormat="1" ht="15" customHeight="1">
      <c r="A214" s="14"/>
      <c r="B214" s="19" t="s">
        <v>3</v>
      </c>
      <c r="C214" s="15"/>
      <c r="D214" s="20">
        <f>COUNTIF(D52:D212,1)</f>
        <v>2</v>
      </c>
      <c r="E214" s="20"/>
      <c r="G214" s="15">
        <f>COUNTA(G52:G212)</f>
        <v>161</v>
      </c>
      <c r="H214" s="16">
        <f>SUM(H52:H212)</f>
        <v>3297</v>
      </c>
      <c r="I214" s="16">
        <f>SUM(I52:I212)</f>
        <v>43310.2</v>
      </c>
      <c r="J214" s="16">
        <f>SUM(J52:J212)</f>
        <v>531201770</v>
      </c>
      <c r="K214" s="18">
        <f>IF(AND(I214&gt;0,J214&gt;0),J214/I214,0)</f>
        <v>12265.050034402982</v>
      </c>
      <c r="L214" s="16">
        <f>SUM(L52:L212)</f>
        <v>2770304.2233333336</v>
      </c>
      <c r="M214" s="16">
        <f>SUM(M52:M212)</f>
        <v>531201770</v>
      </c>
      <c r="N214" s="18">
        <f>IF(AND(L214&gt;0,M214&gt;0),M214/L214,0)</f>
        <v>191.74853271560124</v>
      </c>
    </row>
    <row r="215" spans="1:26" s="3" customFormat="1" ht="15" customHeight="1">
      <c r="A215" s="14"/>
      <c r="D215" s="20">
        <f>COUNTIF(D5:D212,2)</f>
        <v>88</v>
      </c>
      <c r="E215" s="20"/>
      <c r="F215" s="61"/>
      <c r="G215" s="58"/>
      <c r="H215" s="16"/>
      <c r="I215" s="16"/>
      <c r="J215" s="16"/>
      <c r="K215" s="17"/>
      <c r="L215" s="17"/>
      <c r="M215" s="17"/>
      <c r="N215" s="17"/>
    </row>
    <row r="216" spans="1:26" s="3" customFormat="1" ht="15" customHeight="1">
      <c r="A216" s="14"/>
      <c r="D216" s="20">
        <f>COUNTIF(D5:D212,3)</f>
        <v>3</v>
      </c>
      <c r="E216" s="20"/>
      <c r="F216" s="59"/>
      <c r="G216" s="59"/>
      <c r="H216" s="16">
        <f>COUNTA(H5:H212)</f>
        <v>208</v>
      </c>
      <c r="I216" s="16"/>
      <c r="J216" s="16"/>
      <c r="K216" s="17"/>
      <c r="L216" s="17"/>
      <c r="M216" s="17"/>
      <c r="N216" s="17"/>
    </row>
    <row r="217" spans="1:26" s="3" customFormat="1" ht="15" customHeight="1">
      <c r="A217" s="14"/>
      <c r="D217" s="20">
        <f>COUNTIF(D5:D212,4)</f>
        <v>57</v>
      </c>
      <c r="E217" s="20"/>
      <c r="F217" s="59"/>
      <c r="G217" s="59"/>
      <c r="H217" s="16"/>
      <c r="I217" s="16"/>
      <c r="J217" s="16"/>
      <c r="K217" s="17"/>
      <c r="L217" s="17"/>
      <c r="M217" s="17"/>
      <c r="N217" s="17"/>
    </row>
    <row r="218" spans="1:26" s="3" customFormat="1" ht="15" customHeight="1">
      <c r="A218" s="14"/>
      <c r="D218" s="20">
        <f>COUNTIF(D5:D212,5)</f>
        <v>47</v>
      </c>
      <c r="E218" s="20"/>
      <c r="F218" s="59"/>
      <c r="G218" s="59"/>
      <c r="H218" s="16"/>
      <c r="I218" s="16"/>
      <c r="J218" s="16"/>
      <c r="K218" s="17"/>
      <c r="L218" s="17"/>
      <c r="M218" s="17"/>
      <c r="N218" s="17"/>
    </row>
    <row r="219" spans="1:26" s="3" customFormat="1" ht="15" customHeight="1">
      <c r="A219" s="14"/>
      <c r="D219" s="20">
        <f>COUNTIF(D5:D212,6)</f>
        <v>11</v>
      </c>
      <c r="E219" s="20"/>
      <c r="F219" s="59"/>
      <c r="G219" s="59"/>
      <c r="H219" s="16"/>
      <c r="I219" s="16"/>
      <c r="J219" s="16"/>
      <c r="K219" s="17"/>
      <c r="L219" s="17"/>
      <c r="M219" s="17"/>
      <c r="N219" s="17"/>
    </row>
    <row r="220" spans="1:26" s="3" customFormat="1" ht="15" customHeight="1">
      <c r="A220" s="14"/>
      <c r="D220" s="20"/>
      <c r="E220" s="20"/>
      <c r="F220" s="61"/>
      <c r="G220" s="58"/>
      <c r="H220" s="16"/>
      <c r="I220" s="16"/>
      <c r="J220" s="16"/>
      <c r="K220" s="17"/>
      <c r="L220" s="17"/>
      <c r="M220" s="17"/>
      <c r="N220" s="17"/>
    </row>
    <row r="221" spans="1:26" s="3" customFormat="1" ht="15" customHeight="1">
      <c r="A221" s="14"/>
      <c r="D221" s="20"/>
      <c r="E221" s="20"/>
      <c r="F221" s="59"/>
      <c r="G221" s="58"/>
      <c r="H221" s="16"/>
      <c r="I221" s="16"/>
      <c r="J221" s="16"/>
      <c r="K221" s="17"/>
      <c r="L221" s="17"/>
      <c r="M221" s="17"/>
      <c r="N221" s="17"/>
    </row>
    <row r="222" spans="1:26" s="3" customFormat="1" ht="15" customHeight="1">
      <c r="A222" s="14"/>
      <c r="D222" s="20"/>
      <c r="E222" s="20"/>
      <c r="F222" s="59"/>
      <c r="G222" s="58"/>
      <c r="H222" s="16"/>
      <c r="I222" s="16"/>
      <c r="J222" s="16"/>
      <c r="K222" s="17"/>
      <c r="L222" s="17"/>
      <c r="M222" s="17"/>
      <c r="N222" s="17"/>
    </row>
    <row r="223" spans="1:26" s="3" customFormat="1" ht="15" customHeight="1">
      <c r="A223" s="14"/>
      <c r="F223" s="55"/>
      <c r="G223" s="58"/>
      <c r="H223" s="16"/>
      <c r="I223" s="16"/>
      <c r="J223" s="16"/>
      <c r="K223" s="17"/>
      <c r="L223" s="17"/>
      <c r="M223" s="17"/>
      <c r="N223" s="17"/>
    </row>
    <row r="224" spans="1:26" s="3" customFormat="1" ht="15" customHeight="1">
      <c r="A224" s="14"/>
      <c r="F224" s="55"/>
      <c r="G224" s="58"/>
      <c r="H224" s="16"/>
      <c r="I224" s="16"/>
      <c r="J224" s="16"/>
      <c r="K224" s="17"/>
      <c r="L224" s="17"/>
      <c r="M224" s="17"/>
      <c r="N224" s="17"/>
    </row>
    <row r="225" spans="1:22" s="3" customFormat="1" ht="15" customHeight="1">
      <c r="A225" s="14"/>
      <c r="F225" s="55"/>
      <c r="G225" s="58"/>
      <c r="H225" s="16"/>
      <c r="I225" s="16"/>
      <c r="J225" s="16"/>
      <c r="K225" s="17"/>
      <c r="L225" s="17"/>
      <c r="M225" s="17"/>
      <c r="N225" s="17"/>
      <c r="V225" s="31"/>
    </row>
    <row r="226" spans="1:22" s="3" customFormat="1" ht="15" customHeight="1">
      <c r="A226" s="14"/>
      <c r="F226" s="55"/>
      <c r="G226" s="58"/>
      <c r="H226" s="16"/>
      <c r="I226" s="16"/>
      <c r="J226" s="16"/>
      <c r="K226" s="17"/>
      <c r="L226" s="17"/>
      <c r="M226" s="17"/>
      <c r="N226" s="17"/>
    </row>
    <row r="227" spans="1:22" s="3" customFormat="1" ht="15" customHeight="1">
      <c r="A227" s="14"/>
      <c r="F227" s="55"/>
      <c r="G227" s="58"/>
      <c r="H227" s="16"/>
      <c r="I227" s="16"/>
      <c r="J227" s="16"/>
      <c r="K227" s="17"/>
      <c r="L227" s="17"/>
      <c r="M227" s="17"/>
      <c r="N227" s="17"/>
    </row>
    <row r="228" spans="1:22" s="3" customFormat="1" ht="15" customHeight="1">
      <c r="A228" s="14"/>
      <c r="F228" s="55"/>
      <c r="G228" s="58"/>
      <c r="H228" s="16"/>
      <c r="I228" s="16"/>
      <c r="J228" s="16"/>
      <c r="K228" s="17"/>
      <c r="L228" s="17"/>
      <c r="M228" s="17"/>
      <c r="N228" s="17"/>
    </row>
    <row r="229" spans="1:22" s="3" customFormat="1" ht="15" customHeight="1">
      <c r="A229" s="14"/>
      <c r="F229" s="55"/>
      <c r="G229" s="58"/>
      <c r="H229" s="16"/>
      <c r="I229" s="16"/>
      <c r="J229" s="16"/>
      <c r="K229" s="17"/>
      <c r="L229" s="17"/>
      <c r="M229" s="17"/>
      <c r="N229" s="17"/>
    </row>
    <row r="230" spans="1:22" s="3" customFormat="1" ht="15" customHeight="1">
      <c r="A230" s="14"/>
      <c r="F230" s="55"/>
      <c r="G230" s="58"/>
      <c r="H230" s="16"/>
      <c r="I230" s="16"/>
      <c r="J230" s="16"/>
      <c r="K230" s="17"/>
      <c r="L230" s="17"/>
      <c r="M230" s="17"/>
      <c r="N230" s="17"/>
    </row>
    <row r="231" spans="1:22" s="3" customFormat="1" ht="15" customHeight="1">
      <c r="A231" s="14"/>
      <c r="F231" s="55"/>
      <c r="G231" s="58"/>
      <c r="H231" s="16"/>
      <c r="I231" s="16"/>
      <c r="J231" s="16"/>
      <c r="K231" s="17"/>
      <c r="L231" s="17"/>
      <c r="M231" s="17"/>
      <c r="N231" s="17"/>
    </row>
    <row r="232" spans="1:22" s="3" customFormat="1" ht="15" customHeight="1">
      <c r="A232" s="14"/>
      <c r="F232" s="55"/>
      <c r="G232" s="58"/>
      <c r="H232" s="16"/>
      <c r="I232" s="16"/>
      <c r="J232" s="16"/>
      <c r="K232" s="17"/>
      <c r="L232" s="17"/>
      <c r="M232" s="17"/>
      <c r="N232" s="17"/>
    </row>
    <row r="233" spans="1:22" s="3" customFormat="1" ht="15" customHeight="1">
      <c r="A233" s="14"/>
      <c r="F233" s="55"/>
      <c r="G233" s="58"/>
      <c r="H233" s="16"/>
      <c r="I233" s="16"/>
      <c r="J233" s="16"/>
      <c r="K233" s="17"/>
      <c r="L233" s="17"/>
      <c r="M233" s="17"/>
      <c r="N233" s="17"/>
    </row>
    <row r="234" spans="1:22" s="3" customFormat="1" ht="15" customHeight="1">
      <c r="A234" s="14"/>
      <c r="F234" s="55"/>
      <c r="G234" s="58"/>
      <c r="H234" s="16"/>
      <c r="I234" s="16"/>
      <c r="J234" s="16"/>
      <c r="K234" s="17"/>
      <c r="L234" s="17"/>
      <c r="M234" s="17"/>
      <c r="N234" s="17"/>
    </row>
    <row r="235" spans="1:22" s="3" customFormat="1" ht="15" customHeight="1">
      <c r="A235" s="14"/>
      <c r="F235" s="55"/>
      <c r="G235" s="58"/>
      <c r="H235" s="16"/>
      <c r="I235" s="16"/>
      <c r="J235" s="16"/>
      <c r="K235" s="17"/>
      <c r="L235" s="17"/>
      <c r="M235" s="17"/>
      <c r="N235" s="17"/>
    </row>
    <row r="236" spans="1:22" s="3" customFormat="1" ht="15" customHeight="1">
      <c r="A236" s="14"/>
      <c r="F236" s="55"/>
      <c r="G236" s="58"/>
      <c r="H236" s="16"/>
      <c r="I236" s="16"/>
      <c r="J236" s="16"/>
      <c r="K236" s="17"/>
      <c r="L236" s="17"/>
      <c r="M236" s="17"/>
      <c r="N236" s="17"/>
    </row>
    <row r="237" spans="1:22" s="3" customFormat="1" ht="15" customHeight="1">
      <c r="A237" s="14"/>
      <c r="F237" s="55"/>
      <c r="G237" s="58"/>
      <c r="H237" s="16"/>
      <c r="I237" s="16"/>
      <c r="J237" s="16"/>
      <c r="K237" s="17"/>
      <c r="L237" s="17"/>
      <c r="M237" s="17"/>
      <c r="N237" s="17"/>
    </row>
    <row r="238" spans="1:22" s="3" customFormat="1" ht="15" customHeight="1">
      <c r="A238" s="14"/>
      <c r="F238" s="55"/>
      <c r="G238" s="58"/>
      <c r="H238" s="16"/>
      <c r="I238" s="16"/>
      <c r="J238" s="16"/>
      <c r="K238" s="17"/>
      <c r="L238" s="17"/>
      <c r="M238" s="17"/>
      <c r="N238" s="17"/>
    </row>
    <row r="239" spans="1:22" s="3" customFormat="1" ht="15" customHeight="1">
      <c r="A239" s="14"/>
      <c r="F239" s="55"/>
      <c r="G239" s="58"/>
      <c r="H239" s="16"/>
      <c r="I239" s="16"/>
      <c r="J239" s="16"/>
      <c r="K239" s="17"/>
      <c r="L239" s="17"/>
      <c r="M239" s="17"/>
      <c r="N239" s="17"/>
    </row>
    <row r="240" spans="1:22" s="3" customFormat="1" ht="15" customHeight="1">
      <c r="A240" s="14"/>
      <c r="F240" s="55"/>
      <c r="G240" s="58"/>
      <c r="H240" s="16"/>
      <c r="I240" s="16"/>
      <c r="J240" s="16"/>
      <c r="K240" s="17"/>
      <c r="L240" s="17"/>
      <c r="M240" s="17"/>
      <c r="N240" s="17"/>
    </row>
    <row r="241" spans="1:14" s="3" customFormat="1" ht="15" customHeight="1">
      <c r="A241" s="14"/>
      <c r="F241" s="55"/>
      <c r="G241" s="58"/>
      <c r="H241" s="16"/>
      <c r="I241" s="16"/>
      <c r="J241" s="16"/>
      <c r="K241" s="17"/>
      <c r="L241" s="17"/>
      <c r="M241" s="17"/>
      <c r="N241" s="17"/>
    </row>
    <row r="242" spans="1:14" s="3" customFormat="1" ht="15" customHeight="1">
      <c r="A242" s="14"/>
      <c r="F242" s="55"/>
      <c r="G242" s="58"/>
      <c r="H242" s="16"/>
      <c r="I242" s="16"/>
      <c r="J242" s="16"/>
      <c r="K242" s="17"/>
      <c r="L242" s="17"/>
      <c r="M242" s="17"/>
      <c r="N242" s="17"/>
    </row>
    <row r="243" spans="1:14" s="3" customFormat="1" ht="15" customHeight="1">
      <c r="A243" s="14"/>
      <c r="F243" s="55"/>
      <c r="G243" s="58"/>
      <c r="H243" s="16"/>
      <c r="I243" s="16"/>
      <c r="J243" s="16"/>
      <c r="K243" s="17"/>
      <c r="L243" s="17"/>
      <c r="M243" s="17"/>
      <c r="N243" s="17"/>
    </row>
    <row r="244" spans="1:14" s="3" customFormat="1" ht="15" customHeight="1">
      <c r="A244" s="14"/>
      <c r="F244" s="55"/>
      <c r="G244" s="58"/>
      <c r="H244" s="16"/>
      <c r="I244" s="16"/>
      <c r="J244" s="16"/>
      <c r="K244" s="17"/>
      <c r="L244" s="17"/>
      <c r="M244" s="17"/>
      <c r="N244" s="17"/>
    </row>
    <row r="245" spans="1:14" s="3" customFormat="1" ht="15" customHeight="1">
      <c r="A245" s="14"/>
      <c r="F245" s="55"/>
      <c r="G245" s="58"/>
      <c r="H245" s="16"/>
      <c r="I245" s="16"/>
      <c r="J245" s="16"/>
      <c r="K245" s="17"/>
      <c r="L245" s="17"/>
      <c r="M245" s="17"/>
      <c r="N245" s="17"/>
    </row>
    <row r="246" spans="1:14" s="3" customFormat="1" ht="15" customHeight="1">
      <c r="A246" s="14"/>
      <c r="F246" s="55"/>
      <c r="G246" s="58"/>
      <c r="H246" s="16"/>
      <c r="I246" s="16"/>
      <c r="J246" s="16"/>
      <c r="K246" s="17"/>
      <c r="L246" s="17"/>
      <c r="M246" s="17"/>
      <c r="N246" s="17"/>
    </row>
    <row r="247" spans="1:14" s="3" customFormat="1" ht="15" customHeight="1">
      <c r="A247" s="14"/>
      <c r="F247" s="55"/>
      <c r="G247" s="58"/>
      <c r="H247" s="16"/>
      <c r="I247" s="16"/>
      <c r="J247" s="16"/>
      <c r="K247" s="17"/>
      <c r="L247" s="17"/>
      <c r="M247" s="17"/>
      <c r="N247" s="17"/>
    </row>
    <row r="248" spans="1:14" s="3" customFormat="1" ht="15" customHeight="1">
      <c r="A248" s="14"/>
      <c r="F248" s="55"/>
      <c r="G248" s="58"/>
      <c r="H248" s="16"/>
      <c r="I248" s="16"/>
      <c r="J248" s="16"/>
      <c r="K248" s="17"/>
      <c r="L248" s="17"/>
      <c r="M248" s="17"/>
      <c r="N248" s="17"/>
    </row>
    <row r="249" spans="1:14" s="3" customFormat="1" ht="15" customHeight="1">
      <c r="A249" s="14"/>
      <c r="F249" s="55"/>
      <c r="G249" s="58"/>
      <c r="H249" s="16"/>
      <c r="I249" s="16"/>
      <c r="J249" s="16"/>
      <c r="K249" s="17"/>
      <c r="L249" s="17"/>
      <c r="M249" s="17"/>
      <c r="N249" s="17"/>
    </row>
    <row r="250" spans="1:14" s="3" customFormat="1" ht="15" customHeight="1">
      <c r="A250" s="14"/>
      <c r="F250" s="55"/>
      <c r="G250" s="58"/>
      <c r="H250" s="16"/>
      <c r="I250" s="16"/>
      <c r="J250" s="16"/>
      <c r="K250" s="17"/>
      <c r="L250" s="17"/>
      <c r="M250" s="17"/>
      <c r="N250" s="17"/>
    </row>
    <row r="251" spans="1:14" s="3" customFormat="1" ht="15" customHeight="1">
      <c r="A251" s="14"/>
      <c r="F251" s="55"/>
      <c r="G251" s="58"/>
      <c r="H251" s="16"/>
      <c r="I251" s="16"/>
      <c r="J251" s="16"/>
      <c r="K251" s="17"/>
      <c r="L251" s="17"/>
      <c r="M251" s="17"/>
      <c r="N251" s="17"/>
    </row>
    <row r="252" spans="1:14" s="3" customFormat="1" ht="15" customHeight="1">
      <c r="A252" s="14"/>
      <c r="F252" s="55"/>
      <c r="G252" s="58"/>
      <c r="H252" s="16"/>
      <c r="I252" s="16"/>
      <c r="J252" s="16"/>
      <c r="K252" s="17"/>
      <c r="L252" s="17"/>
      <c r="M252" s="17"/>
      <c r="N252" s="17"/>
    </row>
    <row r="253" spans="1:14" s="3" customFormat="1" ht="15" customHeight="1">
      <c r="A253" s="14"/>
      <c r="F253" s="55"/>
      <c r="G253" s="58"/>
      <c r="H253" s="16"/>
      <c r="I253" s="16"/>
      <c r="J253" s="16"/>
      <c r="K253" s="17"/>
      <c r="L253" s="17"/>
      <c r="M253" s="17"/>
      <c r="N253" s="17"/>
    </row>
    <row r="254" spans="1:14" s="3" customFormat="1" ht="15" customHeight="1">
      <c r="A254" s="14"/>
      <c r="F254" s="55"/>
      <c r="G254" s="58"/>
      <c r="H254" s="16"/>
      <c r="I254" s="16"/>
      <c r="J254" s="16"/>
      <c r="K254" s="17"/>
      <c r="L254" s="17"/>
      <c r="M254" s="17"/>
      <c r="N254" s="17"/>
    </row>
    <row r="255" spans="1:14" s="3" customFormat="1" ht="15" customHeight="1">
      <c r="A255" s="14"/>
      <c r="F255" s="55"/>
      <c r="G255" s="58"/>
      <c r="H255" s="16"/>
      <c r="I255" s="16"/>
      <c r="J255" s="16"/>
      <c r="K255" s="17"/>
      <c r="L255" s="17"/>
      <c r="M255" s="17"/>
      <c r="N255" s="17"/>
    </row>
    <row r="256" spans="1:14" s="3" customFormat="1" ht="15" customHeight="1">
      <c r="A256" s="14"/>
      <c r="F256" s="55"/>
      <c r="G256" s="58"/>
      <c r="H256" s="16"/>
      <c r="I256" s="16"/>
      <c r="J256" s="16"/>
      <c r="K256" s="17"/>
      <c r="L256" s="17"/>
      <c r="M256" s="17"/>
      <c r="N256" s="17"/>
    </row>
    <row r="257" spans="1:22" s="3" customFormat="1" ht="15" customHeight="1">
      <c r="A257" s="14"/>
      <c r="F257" s="55"/>
      <c r="G257" s="58"/>
      <c r="H257" s="16"/>
      <c r="I257" s="16"/>
      <c r="J257" s="16"/>
      <c r="K257" s="17"/>
      <c r="L257" s="17"/>
      <c r="M257" s="17"/>
      <c r="N257" s="17"/>
    </row>
    <row r="258" spans="1:22" s="3" customFormat="1" ht="15" customHeight="1">
      <c r="A258" s="14"/>
      <c r="F258" s="55"/>
      <c r="G258" s="58"/>
      <c r="H258" s="16"/>
      <c r="I258" s="16"/>
      <c r="J258" s="16"/>
      <c r="K258" s="17"/>
      <c r="L258" s="17"/>
      <c r="M258" s="17"/>
      <c r="N258" s="17"/>
    </row>
    <row r="259" spans="1:22" s="3" customFormat="1" ht="15" customHeight="1">
      <c r="A259" s="14"/>
      <c r="F259" s="55"/>
      <c r="G259" s="58"/>
      <c r="H259" s="16"/>
      <c r="I259" s="16"/>
      <c r="J259" s="16"/>
      <c r="K259" s="17"/>
      <c r="L259" s="17"/>
      <c r="M259" s="17"/>
      <c r="N259" s="17"/>
      <c r="V259" s="32"/>
    </row>
    <row r="260" spans="1:22" s="3" customFormat="1" ht="15" customHeight="1">
      <c r="A260" s="14"/>
      <c r="F260" s="55"/>
      <c r="G260" s="58"/>
      <c r="H260" s="16"/>
      <c r="I260" s="16"/>
      <c r="J260" s="16"/>
      <c r="K260" s="17"/>
      <c r="L260" s="17"/>
      <c r="M260" s="17"/>
      <c r="N260" s="17"/>
    </row>
    <row r="261" spans="1:22" s="3" customFormat="1" ht="15" customHeight="1">
      <c r="A261" s="14"/>
      <c r="F261" s="55"/>
      <c r="G261" s="58"/>
      <c r="H261" s="16"/>
      <c r="I261" s="16"/>
      <c r="J261" s="16"/>
      <c r="K261" s="17"/>
      <c r="L261" s="17"/>
      <c r="M261" s="17"/>
      <c r="N261" s="17"/>
    </row>
    <row r="262" spans="1:22" s="3" customFormat="1" ht="15" customHeight="1">
      <c r="A262" s="14"/>
      <c r="F262" s="55"/>
      <c r="G262" s="58"/>
      <c r="H262" s="16"/>
      <c r="I262" s="16"/>
      <c r="J262" s="16"/>
      <c r="K262" s="17"/>
      <c r="L262" s="17"/>
      <c r="M262" s="17"/>
      <c r="N262" s="17"/>
    </row>
    <row r="263" spans="1:22" s="3" customFormat="1" ht="15" customHeight="1">
      <c r="A263" s="14"/>
      <c r="F263" s="55"/>
      <c r="G263" s="58"/>
      <c r="H263" s="16"/>
      <c r="I263" s="16"/>
      <c r="J263" s="16"/>
      <c r="K263" s="17"/>
      <c r="L263" s="17"/>
      <c r="M263" s="17"/>
      <c r="N263" s="17"/>
    </row>
    <row r="264" spans="1:22" s="3" customFormat="1" ht="15" customHeight="1">
      <c r="A264" s="14"/>
      <c r="F264" s="55"/>
      <c r="G264" s="58"/>
      <c r="H264" s="16"/>
      <c r="I264" s="16"/>
      <c r="J264" s="16"/>
      <c r="K264" s="17"/>
      <c r="L264" s="17"/>
      <c r="M264" s="17"/>
      <c r="N264" s="17"/>
    </row>
    <row r="265" spans="1:22" s="3" customFormat="1" ht="15" customHeight="1">
      <c r="A265" s="14"/>
      <c r="F265" s="55"/>
      <c r="G265" s="58"/>
      <c r="H265" s="16"/>
      <c r="I265" s="16"/>
      <c r="J265" s="16"/>
      <c r="K265" s="17"/>
      <c r="L265" s="17"/>
      <c r="M265" s="17"/>
      <c r="N265" s="17"/>
    </row>
    <row r="266" spans="1:22" s="3" customFormat="1" ht="15" customHeight="1">
      <c r="A266" s="14"/>
      <c r="F266" s="55"/>
      <c r="G266" s="58"/>
      <c r="H266" s="16"/>
      <c r="I266" s="16"/>
      <c r="J266" s="16"/>
      <c r="K266" s="17"/>
      <c r="L266" s="17"/>
      <c r="M266" s="17"/>
      <c r="N266" s="17"/>
    </row>
    <row r="267" spans="1:22" s="3" customFormat="1" ht="15" customHeight="1">
      <c r="A267" s="14"/>
      <c r="F267" s="55"/>
      <c r="G267" s="58"/>
      <c r="H267" s="16"/>
      <c r="I267" s="16"/>
      <c r="J267" s="16"/>
      <c r="K267" s="17"/>
      <c r="L267" s="17"/>
      <c r="M267" s="17"/>
      <c r="N267" s="17"/>
    </row>
    <row r="268" spans="1:22" s="3" customFormat="1" ht="15" customHeight="1">
      <c r="A268" s="14"/>
      <c r="F268" s="55"/>
      <c r="G268" s="58"/>
      <c r="H268" s="16"/>
      <c r="I268" s="16"/>
      <c r="J268" s="16"/>
      <c r="K268" s="17"/>
      <c r="L268" s="17"/>
      <c r="M268" s="17"/>
      <c r="N268" s="17"/>
    </row>
    <row r="269" spans="1:22" s="3" customFormat="1" ht="15" customHeight="1">
      <c r="A269" s="14"/>
      <c r="F269" s="55"/>
      <c r="G269" s="58"/>
      <c r="H269" s="16"/>
      <c r="I269" s="16"/>
      <c r="J269" s="16"/>
      <c r="K269" s="17"/>
      <c r="L269" s="17"/>
      <c r="M269" s="17"/>
      <c r="N269" s="17"/>
    </row>
    <row r="270" spans="1:22" s="3" customFormat="1" ht="15" customHeight="1">
      <c r="A270" s="14"/>
      <c r="F270" s="55"/>
      <c r="G270" s="58"/>
      <c r="H270" s="16"/>
      <c r="I270" s="16"/>
      <c r="J270" s="16"/>
      <c r="K270" s="17"/>
      <c r="L270" s="17"/>
      <c r="M270" s="17"/>
      <c r="N270" s="17"/>
    </row>
    <row r="271" spans="1:22" s="3" customFormat="1" ht="15" customHeight="1">
      <c r="A271" s="14"/>
      <c r="F271" s="55"/>
      <c r="G271" s="58"/>
      <c r="H271" s="16"/>
      <c r="I271" s="16"/>
      <c r="J271" s="16"/>
      <c r="K271" s="17"/>
      <c r="L271" s="17"/>
      <c r="M271" s="17"/>
      <c r="N271" s="17"/>
    </row>
    <row r="272" spans="1:22" s="3" customFormat="1" ht="15" customHeight="1">
      <c r="A272" s="14"/>
      <c r="F272" s="55"/>
      <c r="G272" s="58"/>
      <c r="H272" s="16"/>
      <c r="I272" s="16"/>
      <c r="J272" s="16"/>
      <c r="K272" s="17"/>
      <c r="L272" s="17"/>
      <c r="M272" s="17"/>
      <c r="N272" s="17"/>
    </row>
    <row r="273" spans="1:14" s="3" customFormat="1" ht="15" customHeight="1">
      <c r="A273" s="14"/>
      <c r="F273" s="55"/>
      <c r="G273" s="58"/>
      <c r="H273" s="16"/>
      <c r="I273" s="16"/>
      <c r="J273" s="16"/>
      <c r="K273" s="17"/>
      <c r="L273" s="17"/>
      <c r="M273" s="17"/>
      <c r="N273" s="17"/>
    </row>
    <row r="274" spans="1:14" s="3" customFormat="1" ht="15" customHeight="1">
      <c r="A274" s="14"/>
      <c r="F274" s="55"/>
      <c r="G274" s="58"/>
      <c r="H274" s="16"/>
      <c r="I274" s="16"/>
      <c r="J274" s="16"/>
      <c r="K274" s="17"/>
      <c r="L274" s="17"/>
      <c r="M274" s="17"/>
      <c r="N274" s="17"/>
    </row>
    <row r="275" spans="1:14" s="3" customFormat="1" ht="15" customHeight="1">
      <c r="A275" s="14"/>
      <c r="F275" s="55"/>
      <c r="G275" s="58"/>
      <c r="H275" s="16"/>
      <c r="I275" s="16"/>
      <c r="J275" s="16"/>
      <c r="K275" s="17"/>
      <c r="L275" s="17"/>
      <c r="M275" s="17"/>
      <c r="N275" s="17"/>
    </row>
    <row r="276" spans="1:14" s="3" customFormat="1" ht="15" customHeight="1">
      <c r="A276" s="14"/>
      <c r="F276" s="55"/>
      <c r="G276" s="58"/>
      <c r="H276" s="16"/>
      <c r="I276" s="16"/>
      <c r="J276" s="16"/>
      <c r="K276" s="17"/>
      <c r="L276" s="17"/>
      <c r="M276" s="17"/>
      <c r="N276" s="17"/>
    </row>
    <row r="277" spans="1:14" s="3" customFormat="1" ht="15" customHeight="1">
      <c r="A277" s="14"/>
      <c r="F277" s="55"/>
      <c r="G277" s="58"/>
      <c r="H277" s="16"/>
      <c r="I277" s="16"/>
      <c r="J277" s="16"/>
      <c r="K277" s="17"/>
      <c r="L277" s="17"/>
      <c r="M277" s="17"/>
      <c r="N277" s="17"/>
    </row>
    <row r="278" spans="1:14" s="3" customFormat="1" ht="15" customHeight="1">
      <c r="A278" s="14"/>
      <c r="F278" s="55"/>
      <c r="G278" s="58"/>
      <c r="H278" s="16"/>
      <c r="I278" s="16"/>
      <c r="J278" s="16"/>
      <c r="K278" s="17"/>
      <c r="L278" s="17"/>
      <c r="M278" s="17"/>
      <c r="N278" s="17"/>
    </row>
    <row r="279" spans="1:14" s="3" customFormat="1" ht="15" customHeight="1">
      <c r="A279" s="14"/>
      <c r="F279" s="55"/>
      <c r="G279" s="58"/>
      <c r="H279" s="16"/>
      <c r="I279" s="16"/>
      <c r="J279" s="16"/>
      <c r="K279" s="17"/>
      <c r="L279" s="17"/>
      <c r="M279" s="17"/>
      <c r="N279" s="17"/>
    </row>
    <row r="280" spans="1:14" s="3" customFormat="1" ht="15" customHeight="1">
      <c r="A280" s="14"/>
      <c r="F280" s="55"/>
      <c r="G280" s="58"/>
      <c r="H280" s="16"/>
      <c r="I280" s="16"/>
      <c r="J280" s="16"/>
      <c r="K280" s="17"/>
      <c r="L280" s="17"/>
      <c r="M280" s="17"/>
      <c r="N280" s="17"/>
    </row>
    <row r="281" spans="1:14" s="3" customFormat="1" ht="15" customHeight="1">
      <c r="A281" s="14"/>
      <c r="F281" s="55"/>
      <c r="G281" s="58"/>
      <c r="H281" s="16"/>
      <c r="I281" s="16"/>
      <c r="J281" s="16"/>
      <c r="K281" s="17"/>
      <c r="L281" s="17"/>
      <c r="M281" s="17"/>
      <c r="N281" s="17"/>
    </row>
    <row r="282" spans="1:14" s="3" customFormat="1" ht="15" customHeight="1">
      <c r="A282" s="14"/>
      <c r="F282" s="55"/>
      <c r="G282" s="58"/>
      <c r="H282" s="16"/>
      <c r="I282" s="16"/>
      <c r="J282" s="16"/>
      <c r="K282" s="17"/>
      <c r="L282" s="17"/>
      <c r="M282" s="17"/>
      <c r="N282" s="17"/>
    </row>
    <row r="283" spans="1:14" s="3" customFormat="1" ht="15" customHeight="1">
      <c r="A283" s="14"/>
      <c r="F283" s="55"/>
      <c r="G283" s="58"/>
      <c r="H283" s="16"/>
      <c r="I283" s="16"/>
      <c r="J283" s="16"/>
      <c r="K283" s="17"/>
      <c r="L283" s="17"/>
      <c r="M283" s="17"/>
      <c r="N283" s="17"/>
    </row>
    <row r="284" spans="1:14" s="3" customFormat="1" ht="15" customHeight="1">
      <c r="A284" s="14"/>
      <c r="F284" s="55"/>
      <c r="G284" s="58"/>
      <c r="H284" s="16"/>
      <c r="I284" s="16"/>
      <c r="J284" s="16"/>
      <c r="K284" s="17"/>
      <c r="L284" s="17"/>
      <c r="M284" s="17"/>
      <c r="N284" s="17"/>
    </row>
    <row r="285" spans="1:14" s="3" customFormat="1" ht="15" customHeight="1">
      <c r="A285" s="14"/>
      <c r="F285" s="55"/>
      <c r="G285" s="58"/>
      <c r="H285" s="16"/>
      <c r="I285" s="16"/>
      <c r="J285" s="16"/>
      <c r="K285" s="17"/>
      <c r="L285" s="17"/>
      <c r="M285" s="17"/>
      <c r="N285" s="17"/>
    </row>
    <row r="286" spans="1:14" s="3" customFormat="1" ht="15" customHeight="1">
      <c r="A286" s="14"/>
      <c r="F286" s="55"/>
      <c r="G286" s="58"/>
      <c r="H286" s="16"/>
      <c r="I286" s="16"/>
      <c r="J286" s="16"/>
      <c r="K286" s="17"/>
      <c r="L286" s="17"/>
      <c r="M286" s="17"/>
      <c r="N286" s="17"/>
    </row>
    <row r="287" spans="1:14" s="3" customFormat="1" ht="15" customHeight="1">
      <c r="A287" s="14"/>
      <c r="F287" s="55"/>
      <c r="G287" s="58"/>
      <c r="H287" s="16"/>
      <c r="I287" s="16"/>
      <c r="J287" s="16"/>
      <c r="K287" s="17"/>
      <c r="L287" s="17"/>
      <c r="M287" s="17"/>
      <c r="N287" s="17"/>
    </row>
    <row r="288" spans="1:14" s="3" customFormat="1" ht="15" customHeight="1">
      <c r="A288" s="14"/>
      <c r="F288" s="55"/>
      <c r="G288" s="58"/>
      <c r="H288" s="16"/>
      <c r="I288" s="16"/>
      <c r="J288" s="16"/>
      <c r="K288" s="17"/>
      <c r="L288" s="17"/>
      <c r="M288" s="17"/>
      <c r="N288" s="17"/>
    </row>
    <row r="289" spans="1:14" s="3" customFormat="1" ht="15" customHeight="1">
      <c r="A289" s="14"/>
      <c r="F289" s="55"/>
      <c r="G289" s="58"/>
      <c r="H289" s="16"/>
      <c r="I289" s="16"/>
      <c r="J289" s="16"/>
      <c r="K289" s="17"/>
      <c r="L289" s="17"/>
      <c r="M289" s="17"/>
      <c r="N289" s="17"/>
    </row>
    <row r="290" spans="1:14" s="3" customFormat="1" ht="15" customHeight="1">
      <c r="A290" s="14"/>
      <c r="F290" s="55"/>
      <c r="G290" s="58"/>
      <c r="H290" s="16"/>
      <c r="I290" s="16"/>
      <c r="J290" s="16"/>
      <c r="K290" s="17"/>
      <c r="L290" s="17"/>
      <c r="M290" s="17"/>
      <c r="N290" s="17"/>
    </row>
    <row r="291" spans="1:14" s="3" customFormat="1" ht="15" customHeight="1">
      <c r="A291" s="14"/>
      <c r="F291" s="55"/>
      <c r="G291" s="58"/>
      <c r="H291" s="16"/>
      <c r="I291" s="16"/>
      <c r="J291" s="16"/>
      <c r="K291" s="17"/>
      <c r="L291" s="17"/>
      <c r="M291" s="17"/>
      <c r="N291" s="17"/>
    </row>
    <row r="292" spans="1:14" s="3" customFormat="1" ht="15" customHeight="1">
      <c r="A292" s="14"/>
      <c r="F292" s="55"/>
      <c r="G292" s="58"/>
      <c r="H292" s="16"/>
      <c r="I292" s="16"/>
      <c r="J292" s="16"/>
      <c r="K292" s="17"/>
      <c r="L292" s="17"/>
      <c r="M292" s="17"/>
      <c r="N292" s="17"/>
    </row>
    <row r="293" spans="1:14" s="3" customFormat="1" ht="15" customHeight="1">
      <c r="A293" s="14"/>
      <c r="F293" s="55"/>
      <c r="G293" s="58"/>
      <c r="H293" s="16"/>
      <c r="I293" s="16"/>
      <c r="J293" s="16"/>
      <c r="K293" s="17"/>
      <c r="L293" s="17"/>
      <c r="M293" s="17"/>
      <c r="N293" s="17"/>
    </row>
    <row r="294" spans="1:14" s="3" customFormat="1" ht="15" customHeight="1">
      <c r="A294" s="14"/>
      <c r="F294" s="55"/>
      <c r="G294" s="58"/>
      <c r="H294" s="16"/>
      <c r="I294" s="16"/>
      <c r="J294" s="16"/>
      <c r="K294" s="17"/>
      <c r="L294" s="17"/>
      <c r="M294" s="17"/>
      <c r="N294" s="17"/>
    </row>
    <row r="295" spans="1:14" s="3" customFormat="1" ht="15" customHeight="1">
      <c r="A295" s="14"/>
      <c r="F295" s="55"/>
      <c r="G295" s="58"/>
      <c r="H295" s="16"/>
      <c r="I295" s="16"/>
      <c r="J295" s="16"/>
      <c r="K295" s="17"/>
      <c r="L295" s="17"/>
      <c r="M295" s="17"/>
      <c r="N295" s="17"/>
    </row>
    <row r="296" spans="1:14" s="3" customFormat="1" ht="15" customHeight="1">
      <c r="A296" s="14"/>
      <c r="F296" s="55"/>
      <c r="G296" s="58"/>
      <c r="H296" s="16"/>
      <c r="I296" s="16"/>
      <c r="J296" s="16"/>
      <c r="K296" s="17"/>
      <c r="L296" s="17"/>
      <c r="M296" s="17"/>
      <c r="N296" s="17"/>
    </row>
    <row r="297" spans="1:14" s="3" customFormat="1" ht="15" customHeight="1">
      <c r="A297" s="14"/>
      <c r="F297" s="55"/>
      <c r="G297" s="58"/>
      <c r="H297" s="16"/>
      <c r="I297" s="16"/>
      <c r="J297" s="16"/>
      <c r="K297" s="17"/>
      <c r="L297" s="17"/>
      <c r="M297" s="17"/>
      <c r="N297" s="17"/>
    </row>
    <row r="298" spans="1:14" s="3" customFormat="1" ht="15" customHeight="1">
      <c r="A298" s="14"/>
      <c r="F298" s="55"/>
      <c r="G298" s="58"/>
      <c r="H298" s="16"/>
      <c r="I298" s="16"/>
      <c r="J298" s="16"/>
      <c r="K298" s="17"/>
      <c r="L298" s="17"/>
      <c r="M298" s="17"/>
      <c r="N298" s="17"/>
    </row>
    <row r="299" spans="1:14" s="3" customFormat="1" ht="15" customHeight="1">
      <c r="A299" s="14"/>
      <c r="F299" s="55"/>
      <c r="G299" s="58"/>
      <c r="H299" s="16"/>
      <c r="I299" s="16"/>
      <c r="J299" s="16"/>
      <c r="K299" s="17"/>
      <c r="L299" s="17"/>
      <c r="M299" s="17"/>
      <c r="N299" s="17"/>
    </row>
    <row r="300" spans="1:14" s="3" customFormat="1" ht="15" customHeight="1">
      <c r="A300" s="14"/>
      <c r="F300" s="55"/>
      <c r="G300" s="58"/>
      <c r="H300" s="16"/>
      <c r="I300" s="16"/>
      <c r="J300" s="16"/>
      <c r="K300" s="17"/>
      <c r="L300" s="17"/>
      <c r="M300" s="17"/>
      <c r="N300" s="17"/>
    </row>
    <row r="301" spans="1:14" s="3" customFormat="1" ht="15" customHeight="1">
      <c r="A301" s="14"/>
      <c r="F301" s="55"/>
      <c r="G301" s="58"/>
      <c r="H301" s="16"/>
      <c r="I301" s="16"/>
      <c r="J301" s="16"/>
      <c r="K301" s="17"/>
      <c r="L301" s="17"/>
      <c r="M301" s="17"/>
      <c r="N301" s="17"/>
    </row>
    <row r="302" spans="1:14" s="3" customFormat="1" ht="15" customHeight="1">
      <c r="A302" s="14"/>
      <c r="F302" s="55"/>
      <c r="G302" s="58"/>
      <c r="H302" s="16"/>
      <c r="I302" s="16"/>
      <c r="J302" s="16"/>
      <c r="K302" s="17"/>
      <c r="L302" s="17"/>
      <c r="M302" s="17"/>
      <c r="N302" s="17"/>
    </row>
    <row r="303" spans="1:14" s="3" customFormat="1" ht="15" customHeight="1">
      <c r="A303" s="14"/>
      <c r="F303" s="55"/>
      <c r="G303" s="58"/>
      <c r="H303" s="16"/>
      <c r="I303" s="16"/>
      <c r="J303" s="16"/>
      <c r="K303" s="17"/>
      <c r="L303" s="17"/>
      <c r="M303" s="17"/>
      <c r="N303" s="17"/>
    </row>
    <row r="304" spans="1:14" s="3" customFormat="1" ht="15" customHeight="1">
      <c r="A304" s="14"/>
      <c r="F304" s="55"/>
      <c r="G304" s="58"/>
      <c r="H304" s="16"/>
      <c r="I304" s="16"/>
      <c r="J304" s="16"/>
      <c r="K304" s="17"/>
      <c r="L304" s="17"/>
      <c r="M304" s="17"/>
      <c r="N304" s="17"/>
    </row>
    <row r="305" spans="1:14" s="3" customFormat="1" ht="15" customHeight="1">
      <c r="A305" s="14"/>
      <c r="F305" s="55"/>
      <c r="G305" s="58"/>
      <c r="H305" s="16"/>
      <c r="I305" s="16"/>
      <c r="J305" s="16"/>
      <c r="K305" s="17"/>
      <c r="L305" s="17"/>
      <c r="M305" s="17"/>
      <c r="N305" s="17"/>
    </row>
    <row r="306" spans="1:14" s="3" customFormat="1" ht="15" customHeight="1">
      <c r="A306" s="14"/>
      <c r="F306" s="55"/>
      <c r="G306" s="58"/>
      <c r="H306" s="16"/>
      <c r="I306" s="16"/>
      <c r="J306" s="16"/>
      <c r="K306" s="17"/>
      <c r="L306" s="17"/>
      <c r="M306" s="17"/>
      <c r="N306" s="17"/>
    </row>
    <row r="307" spans="1:14" s="3" customFormat="1" ht="15" customHeight="1">
      <c r="A307" s="14"/>
      <c r="F307" s="55"/>
      <c r="G307" s="58"/>
      <c r="H307" s="16"/>
      <c r="I307" s="16"/>
      <c r="J307" s="16"/>
      <c r="K307" s="17"/>
      <c r="L307" s="17"/>
      <c r="M307" s="17"/>
      <c r="N307" s="17"/>
    </row>
    <row r="308" spans="1:14" s="3" customFormat="1" ht="15" customHeight="1">
      <c r="A308" s="14"/>
      <c r="F308" s="55"/>
      <c r="G308" s="58"/>
      <c r="H308" s="16"/>
      <c r="I308" s="16"/>
      <c r="J308" s="16"/>
      <c r="K308" s="17"/>
      <c r="L308" s="17"/>
      <c r="M308" s="17"/>
      <c r="N308" s="17"/>
    </row>
    <row r="309" spans="1:14" s="3" customFormat="1" ht="15" customHeight="1">
      <c r="A309" s="14"/>
      <c r="F309" s="55"/>
      <c r="G309" s="58"/>
      <c r="H309" s="16"/>
      <c r="I309" s="16"/>
      <c r="J309" s="16"/>
      <c r="K309" s="17"/>
      <c r="L309" s="17"/>
      <c r="M309" s="17"/>
      <c r="N309" s="17"/>
    </row>
    <row r="310" spans="1:14" s="3" customFormat="1" ht="15" customHeight="1">
      <c r="A310" s="14"/>
      <c r="F310" s="55"/>
      <c r="G310" s="58"/>
      <c r="H310" s="16"/>
      <c r="I310" s="16"/>
      <c r="J310" s="16"/>
      <c r="K310" s="17"/>
      <c r="L310" s="17"/>
      <c r="M310" s="17"/>
      <c r="N310" s="17"/>
    </row>
    <row r="311" spans="1:14" s="3" customFormat="1" ht="15" customHeight="1">
      <c r="A311" s="14"/>
      <c r="F311" s="55"/>
      <c r="G311" s="58"/>
      <c r="H311" s="16"/>
      <c r="I311" s="16"/>
      <c r="J311" s="16"/>
      <c r="K311" s="17"/>
      <c r="L311" s="17"/>
      <c r="M311" s="17"/>
      <c r="N311" s="17"/>
    </row>
    <row r="312" spans="1:14" s="3" customFormat="1" ht="15" customHeight="1">
      <c r="A312" s="14"/>
      <c r="F312" s="55"/>
      <c r="G312" s="58"/>
      <c r="H312" s="16"/>
      <c r="I312" s="16"/>
      <c r="J312" s="16"/>
      <c r="K312" s="17"/>
      <c r="L312" s="17"/>
      <c r="M312" s="17"/>
      <c r="N312" s="17"/>
    </row>
    <row r="313" spans="1:14" s="3" customFormat="1" ht="15" customHeight="1">
      <c r="A313" s="14"/>
      <c r="F313" s="55"/>
      <c r="G313" s="58"/>
      <c r="H313" s="16"/>
      <c r="I313" s="16"/>
      <c r="J313" s="16"/>
      <c r="K313" s="17"/>
      <c r="L313" s="17"/>
      <c r="M313" s="17"/>
      <c r="N313" s="17"/>
    </row>
    <row r="314" spans="1:14" s="3" customFormat="1" ht="15" customHeight="1">
      <c r="A314" s="14"/>
      <c r="F314" s="55"/>
      <c r="G314" s="58"/>
      <c r="H314" s="16"/>
      <c r="I314" s="16"/>
      <c r="J314" s="16"/>
      <c r="K314" s="17"/>
      <c r="L314" s="17"/>
      <c r="M314" s="17"/>
      <c r="N314" s="17"/>
    </row>
    <row r="315" spans="1:14" s="3" customFormat="1" ht="15" customHeight="1">
      <c r="A315" s="14"/>
      <c r="F315" s="55"/>
      <c r="G315" s="58"/>
      <c r="H315" s="16"/>
      <c r="I315" s="16"/>
      <c r="J315" s="16"/>
      <c r="K315" s="17"/>
      <c r="L315" s="17"/>
      <c r="M315" s="17"/>
      <c r="N315" s="17"/>
    </row>
    <row r="316" spans="1:14" s="3" customFormat="1" ht="15" customHeight="1">
      <c r="A316" s="14"/>
      <c r="F316" s="55"/>
      <c r="G316" s="58"/>
      <c r="H316" s="16"/>
      <c r="I316" s="16"/>
      <c r="J316" s="16"/>
      <c r="K316" s="17"/>
      <c r="L316" s="17"/>
      <c r="M316" s="17"/>
      <c r="N316" s="17"/>
    </row>
    <row r="317" spans="1:14" s="3" customFormat="1" ht="15" customHeight="1">
      <c r="A317" s="14"/>
      <c r="F317" s="55"/>
      <c r="G317" s="58"/>
      <c r="H317" s="16"/>
      <c r="I317" s="16"/>
      <c r="J317" s="16"/>
      <c r="K317" s="17"/>
      <c r="L317" s="17"/>
      <c r="M317" s="17"/>
      <c r="N317" s="17"/>
    </row>
    <row r="318" spans="1:14" s="3" customFormat="1" ht="15" customHeight="1">
      <c r="A318" s="14"/>
      <c r="F318" s="55"/>
      <c r="G318" s="58"/>
      <c r="H318" s="16"/>
      <c r="I318" s="16"/>
      <c r="J318" s="16"/>
      <c r="K318" s="17"/>
      <c r="L318" s="17"/>
      <c r="M318" s="17"/>
      <c r="N318" s="17"/>
    </row>
    <row r="319" spans="1:14" s="3" customFormat="1" ht="15" customHeight="1">
      <c r="A319" s="14"/>
      <c r="F319" s="55"/>
      <c r="G319" s="58"/>
      <c r="H319" s="16"/>
      <c r="I319" s="16"/>
      <c r="J319" s="16"/>
      <c r="K319" s="17"/>
      <c r="L319" s="17"/>
      <c r="M319" s="17"/>
      <c r="N319" s="17"/>
    </row>
    <row r="320" spans="1:14" s="3" customFormat="1" ht="15" customHeight="1">
      <c r="A320" s="14"/>
      <c r="F320" s="55"/>
      <c r="G320" s="58"/>
      <c r="H320" s="16"/>
      <c r="I320" s="16"/>
      <c r="J320" s="16"/>
      <c r="K320" s="17"/>
      <c r="L320" s="17"/>
      <c r="M320" s="17"/>
      <c r="N320" s="17"/>
    </row>
    <row r="321" spans="1:14" s="3" customFormat="1" ht="15" customHeight="1">
      <c r="A321" s="14"/>
      <c r="F321" s="55"/>
      <c r="G321" s="58"/>
      <c r="H321" s="16"/>
      <c r="I321" s="16"/>
      <c r="J321" s="16"/>
      <c r="K321" s="17"/>
      <c r="L321" s="17"/>
      <c r="M321" s="17"/>
      <c r="N321" s="17"/>
    </row>
    <row r="322" spans="1:14" s="3" customFormat="1" ht="15" customHeight="1">
      <c r="A322" s="14"/>
      <c r="F322" s="55"/>
      <c r="G322" s="58"/>
      <c r="H322" s="16"/>
      <c r="I322" s="16"/>
      <c r="J322" s="16"/>
      <c r="K322" s="17"/>
      <c r="L322" s="17"/>
      <c r="M322" s="17"/>
      <c r="N322" s="17"/>
    </row>
    <row r="323" spans="1:14" s="3" customFormat="1" ht="15" customHeight="1">
      <c r="A323" s="14"/>
      <c r="F323" s="55"/>
      <c r="G323" s="58"/>
      <c r="H323" s="16"/>
      <c r="I323" s="16"/>
      <c r="J323" s="16"/>
      <c r="K323" s="17"/>
      <c r="L323" s="17"/>
      <c r="M323" s="17"/>
      <c r="N323" s="17"/>
    </row>
    <row r="324" spans="1:14" s="3" customFormat="1" ht="15" customHeight="1">
      <c r="A324" s="14"/>
      <c r="F324" s="55"/>
      <c r="G324" s="58"/>
      <c r="H324" s="16"/>
      <c r="I324" s="16"/>
      <c r="J324" s="16"/>
      <c r="K324" s="17"/>
      <c r="L324" s="17"/>
      <c r="M324" s="17"/>
      <c r="N324" s="17"/>
    </row>
    <row r="325" spans="1:14" s="3" customFormat="1" ht="15" customHeight="1">
      <c r="A325" s="14"/>
      <c r="F325" s="55"/>
      <c r="G325" s="58"/>
      <c r="H325" s="16"/>
      <c r="I325" s="16"/>
      <c r="J325" s="16"/>
      <c r="K325" s="17"/>
      <c r="L325" s="17"/>
      <c r="M325" s="17"/>
      <c r="N325" s="17"/>
    </row>
    <row r="326" spans="1:14" s="3" customFormat="1" ht="15" customHeight="1">
      <c r="A326" s="14"/>
      <c r="F326" s="55"/>
      <c r="G326" s="58"/>
      <c r="H326" s="16"/>
      <c r="I326" s="16"/>
      <c r="J326" s="16"/>
      <c r="K326" s="17"/>
      <c r="L326" s="17"/>
      <c r="M326" s="17"/>
      <c r="N326" s="17"/>
    </row>
    <row r="327" spans="1:14" s="3" customFormat="1" ht="15" customHeight="1">
      <c r="A327" s="14"/>
      <c r="F327" s="55"/>
      <c r="G327" s="58"/>
      <c r="H327" s="16"/>
      <c r="I327" s="16"/>
      <c r="J327" s="16"/>
      <c r="K327" s="17"/>
      <c r="L327" s="17"/>
      <c r="M327" s="17"/>
      <c r="N327" s="17"/>
    </row>
    <row r="328" spans="1:14" s="3" customFormat="1" ht="15" customHeight="1">
      <c r="A328" s="14"/>
      <c r="F328" s="55"/>
      <c r="G328" s="58"/>
      <c r="H328" s="16"/>
      <c r="I328" s="16"/>
      <c r="J328" s="16"/>
      <c r="K328" s="17"/>
      <c r="L328" s="17"/>
      <c r="M328" s="17"/>
      <c r="N328" s="17"/>
    </row>
    <row r="329" spans="1:14" s="3" customFormat="1" ht="15" customHeight="1">
      <c r="A329" s="14"/>
      <c r="F329" s="55"/>
      <c r="G329" s="58"/>
      <c r="H329" s="16"/>
      <c r="I329" s="16"/>
      <c r="J329" s="16"/>
      <c r="K329" s="17"/>
      <c r="L329" s="17"/>
      <c r="M329" s="17"/>
      <c r="N329" s="17"/>
    </row>
    <row r="330" spans="1:14" s="3" customFormat="1" ht="15" customHeight="1">
      <c r="A330" s="14"/>
      <c r="F330" s="55"/>
      <c r="G330" s="58"/>
      <c r="H330" s="16"/>
      <c r="I330" s="16"/>
      <c r="J330" s="16"/>
      <c r="K330" s="17"/>
      <c r="L330" s="17"/>
      <c r="M330" s="17"/>
      <c r="N330" s="17"/>
    </row>
    <row r="331" spans="1:14" s="3" customFormat="1" ht="15" customHeight="1">
      <c r="A331" s="14"/>
      <c r="F331" s="55"/>
      <c r="G331" s="58"/>
      <c r="H331" s="16"/>
      <c r="I331" s="16"/>
      <c r="J331" s="16"/>
      <c r="K331" s="17"/>
      <c r="L331" s="17"/>
      <c r="M331" s="17"/>
      <c r="N331" s="17"/>
    </row>
    <row r="332" spans="1:14" s="3" customFormat="1" ht="15" customHeight="1">
      <c r="A332" s="14"/>
      <c r="F332" s="55"/>
      <c r="G332" s="58"/>
      <c r="H332" s="16"/>
      <c r="I332" s="16"/>
      <c r="J332" s="16"/>
      <c r="K332" s="17"/>
      <c r="L332" s="17"/>
      <c r="M332" s="17"/>
      <c r="N332" s="17"/>
    </row>
    <row r="333" spans="1:14" s="3" customFormat="1" ht="15" customHeight="1">
      <c r="A333" s="14"/>
      <c r="F333" s="55"/>
      <c r="G333" s="58"/>
      <c r="H333" s="16"/>
      <c r="I333" s="16"/>
      <c r="J333" s="16"/>
      <c r="K333" s="17"/>
      <c r="L333" s="17"/>
      <c r="M333" s="17"/>
      <c r="N333" s="17"/>
    </row>
    <row r="334" spans="1:14" s="3" customFormat="1" ht="15" customHeight="1">
      <c r="A334" s="14"/>
      <c r="F334" s="55"/>
      <c r="G334" s="58"/>
      <c r="H334" s="16"/>
      <c r="I334" s="16"/>
      <c r="J334" s="16"/>
      <c r="K334" s="17"/>
      <c r="L334" s="17"/>
      <c r="M334" s="17"/>
      <c r="N334" s="17"/>
    </row>
    <row r="335" spans="1:14" s="3" customFormat="1" ht="15" customHeight="1">
      <c r="A335" s="14"/>
      <c r="F335" s="55"/>
      <c r="G335" s="58"/>
      <c r="H335" s="16"/>
      <c r="I335" s="16"/>
      <c r="J335" s="16"/>
      <c r="K335" s="17"/>
      <c r="L335" s="17"/>
      <c r="M335" s="17"/>
      <c r="N335" s="17"/>
    </row>
    <row r="336" spans="1:14" s="3" customFormat="1" ht="15" customHeight="1">
      <c r="A336" s="14"/>
      <c r="F336" s="55"/>
      <c r="G336" s="58"/>
      <c r="H336" s="16"/>
      <c r="I336" s="16"/>
      <c r="J336" s="16"/>
      <c r="K336" s="17"/>
      <c r="L336" s="17"/>
      <c r="M336" s="17"/>
      <c r="N336" s="17"/>
    </row>
    <row r="337" spans="1:14" s="3" customFormat="1" ht="15" customHeight="1">
      <c r="A337" s="14"/>
      <c r="F337" s="55"/>
      <c r="G337" s="58"/>
      <c r="H337" s="16"/>
      <c r="I337" s="16"/>
      <c r="J337" s="16"/>
      <c r="K337" s="17"/>
      <c r="L337" s="17"/>
      <c r="M337" s="17"/>
      <c r="N337" s="17"/>
    </row>
    <row r="338" spans="1:14" s="3" customFormat="1" ht="15" customHeight="1">
      <c r="A338" s="14"/>
      <c r="F338" s="55"/>
      <c r="G338" s="58"/>
      <c r="H338" s="16"/>
      <c r="I338" s="16"/>
      <c r="J338" s="16"/>
      <c r="K338" s="17"/>
      <c r="L338" s="17"/>
      <c r="M338" s="17"/>
      <c r="N338" s="17"/>
    </row>
    <row r="339" spans="1:14" s="3" customFormat="1" ht="15" customHeight="1">
      <c r="A339" s="14"/>
      <c r="F339" s="55"/>
      <c r="G339" s="58"/>
      <c r="H339" s="16"/>
      <c r="I339" s="16"/>
      <c r="J339" s="16"/>
      <c r="K339" s="17"/>
      <c r="L339" s="17"/>
      <c r="M339" s="17"/>
      <c r="N339" s="17"/>
    </row>
    <row r="340" spans="1:14" s="3" customFormat="1" ht="15" customHeight="1">
      <c r="A340" s="14"/>
      <c r="F340" s="55"/>
      <c r="G340" s="58"/>
      <c r="H340" s="16"/>
      <c r="I340" s="16"/>
      <c r="J340" s="16"/>
      <c r="K340" s="17"/>
      <c r="L340" s="17"/>
      <c r="M340" s="17"/>
      <c r="N340" s="17"/>
    </row>
    <row r="341" spans="1:14" s="3" customFormat="1" ht="15" customHeight="1">
      <c r="A341" s="14"/>
      <c r="F341" s="55"/>
      <c r="G341" s="58"/>
      <c r="H341" s="16"/>
      <c r="I341" s="16"/>
      <c r="J341" s="16"/>
      <c r="K341" s="17"/>
      <c r="L341" s="17"/>
      <c r="M341" s="17"/>
      <c r="N341" s="17"/>
    </row>
    <row r="342" spans="1:14" s="3" customFormat="1" ht="15" customHeight="1">
      <c r="A342" s="14"/>
      <c r="F342" s="55"/>
      <c r="G342" s="58"/>
      <c r="H342" s="16"/>
      <c r="I342" s="16"/>
      <c r="J342" s="16"/>
      <c r="K342" s="17"/>
      <c r="L342" s="17"/>
      <c r="M342" s="17"/>
      <c r="N342" s="17"/>
    </row>
    <row r="343" spans="1:14" s="3" customFormat="1" ht="15" customHeight="1">
      <c r="A343" s="14"/>
      <c r="F343" s="55"/>
      <c r="G343" s="58"/>
      <c r="H343" s="16"/>
      <c r="I343" s="16"/>
      <c r="J343" s="16"/>
      <c r="K343" s="17"/>
      <c r="L343" s="17"/>
      <c r="M343" s="17"/>
      <c r="N343" s="17"/>
    </row>
    <row r="344" spans="1:14" s="3" customFormat="1" ht="15" customHeight="1">
      <c r="A344" s="14"/>
      <c r="F344" s="55"/>
      <c r="G344" s="58"/>
      <c r="H344" s="16"/>
      <c r="I344" s="16"/>
      <c r="J344" s="16"/>
      <c r="K344" s="17"/>
      <c r="L344" s="17"/>
      <c r="M344" s="17"/>
      <c r="N344" s="17"/>
    </row>
    <row r="345" spans="1:14" s="3" customFormat="1" ht="15" customHeight="1">
      <c r="A345" s="14"/>
      <c r="F345" s="55"/>
      <c r="G345" s="58"/>
      <c r="H345" s="16"/>
      <c r="I345" s="16"/>
      <c r="J345" s="16"/>
      <c r="K345" s="17"/>
      <c r="L345" s="17"/>
      <c r="M345" s="17"/>
      <c r="N345" s="17"/>
    </row>
    <row r="346" spans="1:14" s="3" customFormat="1" ht="15" customHeight="1">
      <c r="A346" s="14"/>
      <c r="F346" s="55"/>
      <c r="G346" s="58"/>
      <c r="H346" s="16"/>
      <c r="I346" s="16"/>
      <c r="J346" s="16"/>
      <c r="K346" s="17"/>
      <c r="L346" s="17"/>
      <c r="M346" s="17"/>
      <c r="N346" s="17"/>
    </row>
    <row r="347" spans="1:14" s="3" customFormat="1" ht="15" customHeight="1">
      <c r="A347" s="14"/>
      <c r="F347" s="55"/>
      <c r="G347" s="58"/>
      <c r="H347" s="16"/>
      <c r="I347" s="16"/>
      <c r="J347" s="16"/>
      <c r="K347" s="17"/>
      <c r="L347" s="17"/>
      <c r="M347" s="17"/>
      <c r="N347" s="17"/>
    </row>
    <row r="348" spans="1:14" s="3" customFormat="1" ht="15" customHeight="1">
      <c r="A348" s="14"/>
      <c r="F348" s="55"/>
      <c r="G348" s="58"/>
      <c r="H348" s="16"/>
      <c r="I348" s="16"/>
      <c r="J348" s="16"/>
      <c r="K348" s="17"/>
      <c r="L348" s="17"/>
      <c r="M348" s="17"/>
      <c r="N348" s="17"/>
    </row>
    <row r="349" spans="1:14" s="3" customFormat="1" ht="15" customHeight="1">
      <c r="A349" s="14"/>
      <c r="F349" s="55"/>
      <c r="G349" s="58"/>
      <c r="H349" s="16"/>
      <c r="I349" s="16"/>
      <c r="J349" s="16"/>
      <c r="K349" s="17"/>
      <c r="L349" s="17"/>
      <c r="M349" s="17"/>
      <c r="N349" s="17"/>
    </row>
    <row r="350" spans="1:14" s="3" customFormat="1" ht="15" customHeight="1">
      <c r="A350" s="14"/>
      <c r="F350" s="55"/>
      <c r="G350" s="58"/>
      <c r="H350" s="16"/>
      <c r="I350" s="16"/>
      <c r="J350" s="16"/>
      <c r="K350" s="17"/>
      <c r="L350" s="17"/>
      <c r="M350" s="17"/>
      <c r="N350" s="17"/>
    </row>
    <row r="351" spans="1:14" s="3" customFormat="1" ht="15" customHeight="1">
      <c r="A351" s="14"/>
      <c r="F351" s="55"/>
      <c r="G351" s="58"/>
      <c r="H351" s="16"/>
      <c r="I351" s="16"/>
      <c r="J351" s="16"/>
      <c r="K351" s="17"/>
      <c r="L351" s="17"/>
      <c r="M351" s="17"/>
      <c r="N351" s="17"/>
    </row>
    <row r="352" spans="1:14" s="3" customFormat="1" ht="15" customHeight="1">
      <c r="A352" s="14"/>
      <c r="F352" s="55"/>
      <c r="G352" s="58"/>
      <c r="H352" s="16"/>
      <c r="I352" s="16"/>
      <c r="J352" s="16"/>
      <c r="K352" s="17"/>
      <c r="L352" s="17"/>
      <c r="M352" s="17"/>
      <c r="N352" s="17"/>
    </row>
    <row r="353" spans="1:14" s="3" customFormat="1" ht="15" customHeight="1">
      <c r="A353" s="14"/>
      <c r="F353" s="55"/>
      <c r="G353" s="58"/>
      <c r="H353" s="16"/>
      <c r="I353" s="16"/>
      <c r="J353" s="16"/>
      <c r="K353" s="17"/>
      <c r="L353" s="17"/>
      <c r="M353" s="17"/>
      <c r="N353" s="17"/>
    </row>
    <row r="354" spans="1:14" s="3" customFormat="1" ht="15" customHeight="1">
      <c r="A354" s="14"/>
      <c r="F354" s="55"/>
      <c r="G354" s="58"/>
      <c r="H354" s="16"/>
      <c r="I354" s="16"/>
      <c r="J354" s="16"/>
      <c r="K354" s="17"/>
      <c r="L354" s="17"/>
      <c r="M354" s="17"/>
      <c r="N354" s="17"/>
    </row>
    <row r="355" spans="1:14" s="3" customFormat="1" ht="15" customHeight="1">
      <c r="A355" s="14"/>
      <c r="F355" s="55"/>
      <c r="G355" s="58"/>
      <c r="H355" s="16"/>
      <c r="I355" s="16"/>
      <c r="J355" s="16"/>
      <c r="K355" s="17"/>
      <c r="L355" s="17"/>
      <c r="M355" s="17"/>
      <c r="N355" s="17"/>
    </row>
    <row r="356" spans="1:14" s="3" customFormat="1" ht="15" customHeight="1">
      <c r="A356" s="14"/>
      <c r="F356" s="55"/>
      <c r="G356" s="58"/>
      <c r="H356" s="16"/>
      <c r="I356" s="16"/>
      <c r="J356" s="16"/>
      <c r="K356" s="17"/>
      <c r="L356" s="17"/>
      <c r="M356" s="17"/>
      <c r="N356" s="17"/>
    </row>
    <row r="357" spans="1:14" s="3" customFormat="1" ht="15" customHeight="1">
      <c r="A357" s="14"/>
      <c r="F357" s="55"/>
      <c r="G357" s="58"/>
      <c r="H357" s="16"/>
      <c r="I357" s="16"/>
      <c r="J357" s="16"/>
      <c r="K357" s="17"/>
      <c r="L357" s="17"/>
      <c r="M357" s="17"/>
      <c r="N357" s="17"/>
    </row>
    <row r="358" spans="1:14" s="3" customFormat="1" ht="15" customHeight="1">
      <c r="A358" s="14"/>
      <c r="F358" s="55"/>
      <c r="G358" s="58"/>
      <c r="H358" s="16"/>
      <c r="I358" s="16"/>
      <c r="J358" s="16"/>
      <c r="K358" s="17"/>
      <c r="L358" s="17"/>
      <c r="M358" s="17"/>
      <c r="N358" s="17"/>
    </row>
    <row r="359" spans="1:14" s="3" customFormat="1" ht="15" customHeight="1">
      <c r="A359" s="14"/>
      <c r="F359" s="55"/>
      <c r="G359" s="58"/>
      <c r="H359" s="16"/>
      <c r="I359" s="16"/>
      <c r="J359" s="16"/>
      <c r="K359" s="17"/>
      <c r="L359" s="17"/>
      <c r="M359" s="17"/>
      <c r="N359" s="17"/>
    </row>
    <row r="360" spans="1:14" s="3" customFormat="1" ht="15" customHeight="1">
      <c r="A360" s="14"/>
      <c r="F360" s="55"/>
      <c r="G360" s="58"/>
      <c r="H360" s="16"/>
      <c r="I360" s="16"/>
      <c r="J360" s="16"/>
      <c r="K360" s="17"/>
      <c r="L360" s="17"/>
      <c r="M360" s="17"/>
      <c r="N360" s="17"/>
    </row>
    <row r="361" spans="1:14" s="3" customFormat="1" ht="15" customHeight="1">
      <c r="A361" s="14"/>
      <c r="F361" s="55"/>
      <c r="G361" s="58"/>
      <c r="H361" s="16"/>
      <c r="I361" s="16"/>
      <c r="J361" s="16"/>
      <c r="K361" s="17"/>
      <c r="L361" s="17"/>
      <c r="M361" s="17"/>
      <c r="N361" s="17"/>
    </row>
    <row r="362" spans="1:14" s="3" customFormat="1" ht="15" customHeight="1">
      <c r="A362" s="14"/>
      <c r="F362" s="55"/>
      <c r="G362" s="58"/>
      <c r="H362" s="16"/>
      <c r="I362" s="16"/>
      <c r="J362" s="16"/>
      <c r="K362" s="17"/>
      <c r="L362" s="17"/>
      <c r="M362" s="17"/>
      <c r="N362" s="17"/>
    </row>
    <row r="363" spans="1:14" s="3" customFormat="1" ht="15" customHeight="1">
      <c r="A363" s="14"/>
      <c r="F363" s="55"/>
      <c r="G363" s="58"/>
      <c r="H363" s="16"/>
      <c r="I363" s="16"/>
      <c r="J363" s="16"/>
      <c r="K363" s="17"/>
      <c r="L363" s="17"/>
      <c r="M363" s="17"/>
      <c r="N363" s="17"/>
    </row>
    <row r="364" spans="1:14" s="3" customFormat="1" ht="15" customHeight="1">
      <c r="A364" s="14"/>
      <c r="F364" s="55"/>
      <c r="G364" s="58"/>
      <c r="H364" s="16"/>
      <c r="I364" s="16"/>
      <c r="J364" s="16"/>
      <c r="K364" s="17"/>
      <c r="L364" s="17"/>
      <c r="M364" s="17"/>
      <c r="N364" s="17"/>
    </row>
    <row r="365" spans="1:14" s="3" customFormat="1" ht="15" customHeight="1">
      <c r="A365" s="14"/>
      <c r="F365" s="55"/>
      <c r="G365" s="58"/>
      <c r="H365" s="16"/>
      <c r="I365" s="16"/>
      <c r="J365" s="16"/>
      <c r="K365" s="17"/>
      <c r="L365" s="17"/>
      <c r="M365" s="17"/>
      <c r="N365" s="17"/>
    </row>
    <row r="366" spans="1:14" s="3" customFormat="1" ht="15" customHeight="1">
      <c r="A366" s="14"/>
      <c r="F366" s="55"/>
      <c r="G366" s="58"/>
      <c r="H366" s="16"/>
      <c r="I366" s="16"/>
      <c r="J366" s="16"/>
      <c r="K366" s="17"/>
      <c r="L366" s="17"/>
      <c r="M366" s="17"/>
      <c r="N366" s="17"/>
    </row>
    <row r="367" spans="1:14" s="3" customFormat="1" ht="15" customHeight="1">
      <c r="A367" s="14"/>
      <c r="F367" s="55"/>
      <c r="G367" s="58"/>
      <c r="H367" s="16"/>
      <c r="I367" s="16"/>
      <c r="J367" s="16"/>
      <c r="K367" s="17"/>
      <c r="L367" s="17"/>
      <c r="M367" s="17"/>
      <c r="N367" s="17"/>
    </row>
    <row r="368" spans="1:14" s="3" customFormat="1" ht="15" customHeight="1">
      <c r="A368" s="14"/>
      <c r="F368" s="55"/>
      <c r="G368" s="58"/>
      <c r="H368" s="16"/>
      <c r="I368" s="16"/>
      <c r="J368" s="16"/>
      <c r="K368" s="17"/>
      <c r="L368" s="17"/>
      <c r="M368" s="17"/>
      <c r="N368" s="17"/>
    </row>
    <row r="369" spans="1:14" s="3" customFormat="1" ht="15" customHeight="1">
      <c r="A369" s="14"/>
      <c r="F369" s="55"/>
      <c r="G369" s="58"/>
      <c r="H369" s="16"/>
      <c r="I369" s="16"/>
      <c r="J369" s="16"/>
      <c r="K369" s="17"/>
      <c r="L369" s="17"/>
      <c r="M369" s="17"/>
      <c r="N369" s="17"/>
    </row>
    <row r="370" spans="1:14" s="3" customFormat="1" ht="15" customHeight="1">
      <c r="A370" s="14"/>
      <c r="F370" s="55"/>
      <c r="G370" s="58"/>
      <c r="H370" s="16"/>
      <c r="I370" s="16"/>
      <c r="J370" s="16"/>
      <c r="K370" s="17"/>
      <c r="L370" s="17"/>
      <c r="M370" s="17"/>
      <c r="N370" s="17"/>
    </row>
    <row r="371" spans="1:14" s="3" customFormat="1" ht="15" customHeight="1">
      <c r="A371" s="14"/>
      <c r="F371" s="55"/>
      <c r="G371" s="58"/>
      <c r="H371" s="16"/>
      <c r="I371" s="16"/>
      <c r="J371" s="16"/>
      <c r="K371" s="17"/>
      <c r="L371" s="17"/>
      <c r="M371" s="17"/>
      <c r="N371" s="17"/>
    </row>
    <row r="372" spans="1:14" s="3" customFormat="1" ht="15" customHeight="1">
      <c r="A372" s="14"/>
      <c r="F372" s="55"/>
      <c r="G372" s="58"/>
      <c r="H372" s="16"/>
      <c r="I372" s="16"/>
      <c r="J372" s="16"/>
      <c r="K372" s="17"/>
      <c r="L372" s="17"/>
      <c r="M372" s="17"/>
      <c r="N372" s="17"/>
    </row>
    <row r="373" spans="1:14" s="3" customFormat="1" ht="15" customHeight="1">
      <c r="A373" s="14"/>
      <c r="F373" s="55"/>
      <c r="G373" s="58"/>
      <c r="H373" s="16"/>
      <c r="I373" s="16"/>
      <c r="J373" s="16"/>
      <c r="K373" s="17"/>
      <c r="L373" s="17"/>
      <c r="M373" s="17"/>
      <c r="N373" s="17"/>
    </row>
    <row r="374" spans="1:14" s="3" customFormat="1" ht="15" customHeight="1">
      <c r="A374" s="14"/>
      <c r="F374" s="55"/>
      <c r="G374" s="58"/>
      <c r="H374" s="16"/>
      <c r="I374" s="16"/>
      <c r="J374" s="16"/>
      <c r="K374" s="17"/>
      <c r="L374" s="17"/>
      <c r="M374" s="17"/>
      <c r="N374" s="17"/>
    </row>
    <row r="375" spans="1:14" s="3" customFormat="1" ht="15" customHeight="1">
      <c r="A375" s="14"/>
      <c r="F375" s="55"/>
      <c r="G375" s="58"/>
      <c r="H375" s="16"/>
      <c r="I375" s="16"/>
      <c r="J375" s="16"/>
      <c r="K375" s="17"/>
      <c r="L375" s="17"/>
      <c r="M375" s="17"/>
      <c r="N375" s="17"/>
    </row>
    <row r="376" spans="1:14" ht="15" customHeight="1"/>
    <row r="377" spans="1:14" ht="15" customHeight="1"/>
    <row r="378" spans="1:14" ht="15" customHeight="1"/>
    <row r="379" spans="1:14" ht="15" customHeight="1"/>
    <row r="380" spans="1:14" ht="15" customHeight="1"/>
    <row r="381" spans="1:14" ht="15" customHeight="1"/>
    <row r="382" spans="1:14" ht="15" customHeight="1"/>
    <row r="383" spans="1:14" ht="15" customHeight="1"/>
    <row r="384" spans="1:1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sheetData>
  <autoFilter ref="A4:Z219">
    <sortState ref="A7:Z219">
      <sortCondition ref="E4:E219"/>
    </sortState>
  </autoFilter>
  <mergeCells count="15">
    <mergeCell ref="P2:P4"/>
    <mergeCell ref="Q2:U2"/>
    <mergeCell ref="T3:U3"/>
    <mergeCell ref="A2:A4"/>
    <mergeCell ref="B2:B4"/>
    <mergeCell ref="H2:N2"/>
    <mergeCell ref="I3:K3"/>
    <mergeCell ref="L3:N3"/>
    <mergeCell ref="G2:G4"/>
    <mergeCell ref="F2:F4"/>
    <mergeCell ref="C2:C4"/>
    <mergeCell ref="D2:D4"/>
    <mergeCell ref="E2:E4"/>
    <mergeCell ref="O2:O4"/>
    <mergeCell ref="Q3:S3"/>
  </mergeCells>
  <phoneticPr fontId="3"/>
  <dataValidations count="11">
    <dataValidation imeMode="on" allowBlank="1" showInputMessage="1" showErrorMessage="1" sqref="G52:G54 G59:G60 G74 G16:G26 H161 G142:G160 G64:G65 G172:G178 G56:G57 G5:G14 G163:G170 G76:G140 G67:G72 G28:G50 G180:G212"/>
    <dataValidation type="list" allowBlank="1" showInputMessage="1" showErrorMessage="1" sqref="WWB73 JM73:JN73 TI73:TJ73 ADE73:ADF73 ANA73:ANB73 AWW73:AWX73 BGS73:BGT73 BQO73:BQP73 CAK73:CAL73 CKG73:CKH73 CUC73:CUD73 DDY73:DDZ73 DNU73:DNV73 DXQ73:DXR73 EHM73:EHN73 ERI73:ERJ73 FBE73:FBF73 FLA73:FLB73 FUW73:FUX73 GES73:GET73 GOO73:GOP73 GYK73:GYL73 HIG73:HIH73 HSC73:HSD73 IBY73:IBZ73 ILU73:ILV73 IVQ73:IVR73 JFM73:JFN73 JPI73:JPJ73 JZE73:JZF73 KJA73:KJB73 KSW73:KSX73 LCS73:LCT73 LMO73:LMP73 LWK73:LWL73 MGG73:MGH73 MQC73:MQD73 MZY73:MZZ73 NJU73:NJV73 NTQ73:NTR73 ODM73:ODN73 ONI73:ONJ73 OXE73:OXF73 PHA73:PHB73 PQW73:PQX73 QAS73:QAT73 QKO73:QKP73 QUK73:QUL73 REG73:REH73 ROC73:ROD73 RXY73:RXZ73 SHU73:SHV73 SRQ73:SRR73 TBM73:TBN73 TLI73:TLJ73 TVE73:TVF73 UFA73:UFB73 UOW73:UOX73 UYS73:UYT73 VIO73:VIP73 VSK73:VSL73 WCG73:WCH73 WMC73:WMD73 WVY73:WVZ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JP73 TL73 ADH73 AND73 AWZ73 BGV73 BQR73 CAN73 CKJ73 CUF73 DEB73 DNX73 DXT73 EHP73 ERL73 FBH73 FLD73 FUZ73 GEV73 GOR73 GYN73 HIJ73 HSF73 ICB73 ILX73 IVT73 JFP73 JPL73 JZH73 KJD73 KSZ73 LCV73 LMR73 LWN73 MGJ73 MQF73 NAB73 NJX73 NTT73 ODP73 ONL73 OXH73 PHD73 PQZ73 QAV73 QKR73 QUN73 REJ73 ROF73 RYB73 SHX73 SRT73 TBP73 TLL73 TVH73 UFD73 UOZ73 UYV73 VIR73 VSN73 WCJ73 WMF73 O5:O107 T5:T213 Q5:R213 O109:O213">
      <formula1>"○"</formula1>
    </dataValidation>
    <dataValidation allowBlank="1" showInputMessage="1" showErrorMessage="1" sqref="G51 G179 G61:G62 WVO73 G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F66:G66 G171"/>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WVL73 D161:D162 D34:D41 D19:D21 D124:D128 D76:D78 D30:D32 D23:D28 D89:D93 D106:D119 D104 D95:D101 D85:D87 D130:D159 D67:D70 D64:D65 D60:D62 D55:D58 D164 D121:D122 D80:D83 WLP73 WBT73 VRX73 VIB73 UYF73 UOJ73 UEN73 TUR73 TKV73 TAZ73 SRD73 SHH73 RXL73 RNP73 RDT73 QTX73 QKB73 QAF73 PQJ73 PGN73 OWR73 OMV73 OCZ73 NTD73 NJH73 MZL73 MPP73 MFT73 LVX73 LMB73 LCF73 KSJ73 KIN73 JYR73 JOV73 JEZ73 IVD73 ILH73 IBL73 HRP73 HHT73 GXX73 GOB73 GEF73 FUJ73 FKN73 FAR73 EQV73 EGZ73 DXD73 DNH73 DDL73 CTP73 CJT73 BZX73 BQB73 BGF73 AWJ73 AMN73 ACR73 SV73 IZ73 D5:D17 D72:D74 D43:D53">
      <formula1>$V$5:$V$8</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165 D186 D188 D163 D179:D180 D42 D22 D177 D123 D79 D160 D33 D200:D212">
      <formula1>$V$5:$V$9</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29 D167 D129 D94 D120 D105 D102:D103 D88 D84 D75 D71 D66 D63 D59 D54">
      <formula1>$V$6:$V$9</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172:D176 D187 D181:D185 D189:D199 D178">
      <formula1>#REF!</formula1>
    </dataValidation>
    <dataValidation type="list" allowBlank="1" showInputMessage="1" showErrorMessage="1" sqref="D166">
      <formula1>$AC$6:$AC$9</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168:D171">
      <formula1>$V$8:$V$9</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18">
      <formula1>$V$5:$V$228</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213">
      <formula1>$V$5:$V$10</formula1>
    </dataValidation>
  </dataValidations>
  <printOptions horizontalCentered="1"/>
  <pageMargins left="0.19685039370078741" right="0.19685039370078741" top="0.59055118110236227" bottom="0.19685039370078741" header="0.31496062992125984" footer="0.51181102362204722"/>
  <pageSetup paperSize="8" scale="55" fitToHeight="0" orientation="landscape"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平均工賃（月額）</vt:lpstr>
      <vt:lpstr>平均工賃（時間額）</vt:lpstr>
      <vt:lpstr>事業所数</vt:lpstr>
      <vt:lpstr>就労継続支援Ａ型（雇用型）</vt:lpstr>
      <vt:lpstr>就労継続支援Ａ型（非雇用型）</vt:lpstr>
      <vt:lpstr>就労継続支援B型</vt:lpstr>
      <vt:lpstr>'就労継続支援Ａ型（雇用型）'!Print_Area</vt:lpstr>
      <vt:lpstr>'就労継続支援Ａ型（非雇用型）'!Print_Area</vt:lpstr>
      <vt:lpstr>就労継続支援B型!Print_Area</vt:lpstr>
      <vt:lpstr>'就労継続支援Ａ型（雇用型）'!Print_Titles</vt:lpstr>
      <vt:lpstr>'就労継続支援Ａ型（非雇用型）'!Print_Titles</vt:lpstr>
      <vt:lpstr>就労継続支援B型!Print_Titles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2021-08-13T00:19:12Z</cp:lastPrinted>
  <dcterms:created xsi:type="dcterms:W3CDTF">2006-12-11T05:48:40Z</dcterms:created>
  <dcterms:modified xsi:type="dcterms:W3CDTF">2022-03-25T04:37:50Z</dcterms:modified>
</cp:coreProperties>
</file>