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60.73\障害福祉事業g-共有\★2019(H31)～障害福祉事業者G共有\(こう)工賃向上関係\R5\04_工賃実績報告\04.国へ提出\"/>
    </mc:Choice>
  </mc:AlternateContent>
  <xr:revisionPtr revIDLastSave="0" documentId="13_ncr:1_{0BFBCF4C-9FB8-4A08-A63A-C6D609304F56}" xr6:coauthVersionLast="47" xr6:coauthVersionMax="47" xr10:uidLastSave="{00000000-0000-0000-0000-000000000000}"/>
  <bookViews>
    <workbookView xWindow="20370" yWindow="-120" windowWidth="29040" windowHeight="15840" tabRatio="764" xr2:uid="{00000000-000D-0000-FFFF-FFFF00000000}"/>
  </bookViews>
  <sheets>
    <sheet name="平均工賃（月額）" sheetId="66" r:id="rId1"/>
    <sheet name="平均工賃（時間額）" sheetId="76" r:id="rId2"/>
    <sheet name="施設数" sheetId="60" r:id="rId3"/>
    <sheet name="就労Ａ型（雇用型）" sheetId="73" r:id="rId4"/>
    <sheet name="就労Ａ型（非雇用型）" sheetId="85" r:id="rId5"/>
    <sheet name="就労B型" sheetId="84" r:id="rId6"/>
  </sheets>
  <definedNames>
    <definedName name="_20030502_daicho_saishin" localSheetId="3">#REF!</definedName>
    <definedName name="_20030502_daicho_saishin" localSheetId="4">#REF!</definedName>
    <definedName name="_20030502_daicho_saishin" localSheetId="5">#REF!</definedName>
    <definedName name="_xlnm._FilterDatabase" localSheetId="3" hidden="1">'就労Ａ型（雇用型）'!$A$4:$T$4</definedName>
    <definedName name="_xlnm._FilterDatabase" localSheetId="4" hidden="1">'就労Ａ型（非雇用型）'!$A$4:$U$4</definedName>
    <definedName name="_xlnm._FilterDatabase" localSheetId="5" hidden="1">就労B型!$A$4:$Z$4</definedName>
    <definedName name="_xlnm.Print_Area" localSheetId="3">'就労Ａ型（雇用型）'!$B$1:$U$73</definedName>
    <definedName name="_xlnm.Print_Area" localSheetId="4">'就労Ａ型（非雇用型）'!$B$1:$U$25</definedName>
    <definedName name="_xlnm.Print_Area" localSheetId="5">就労B型!$A$1:$U$212</definedName>
    <definedName name="_xlnm.Print_Titles" localSheetId="3">'就労Ａ型（雇用型）'!$B:$G,'就労Ａ型（雇用型）'!$1:$4</definedName>
    <definedName name="_xlnm.Print_Titles" localSheetId="4">'就労Ａ型（非雇用型）'!$B:$G,'就労Ａ型（非雇用型）'!$1:$4</definedName>
    <definedName name="_xlnm.Print_Titles" localSheetId="5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1" i="84" l="1"/>
  <c r="N181" i="84"/>
  <c r="N212" i="84"/>
  <c r="K212" i="84"/>
  <c r="N211" i="84"/>
  <c r="K211" i="84"/>
  <c r="N73" i="73" l="1"/>
  <c r="K73" i="73"/>
  <c r="N72" i="73" l="1"/>
  <c r="K72" i="73"/>
  <c r="N71" i="73"/>
  <c r="K71" i="73"/>
  <c r="N70" i="73"/>
  <c r="K70" i="73"/>
  <c r="N69" i="73"/>
  <c r="K69" i="73"/>
  <c r="N68" i="73"/>
  <c r="K68" i="73"/>
  <c r="N67" i="73"/>
  <c r="K67" i="73"/>
  <c r="N66" i="73"/>
  <c r="K66" i="73"/>
  <c r="N65" i="73"/>
  <c r="K65" i="73"/>
  <c r="N64" i="73"/>
  <c r="K64" i="73"/>
  <c r="N63" i="73"/>
  <c r="K63" i="73"/>
  <c r="N62" i="73"/>
  <c r="K62" i="73"/>
  <c r="N61" i="73"/>
  <c r="K61" i="73"/>
  <c r="M60" i="73"/>
  <c r="N60" i="73" s="1"/>
  <c r="K60" i="73"/>
  <c r="N59" i="73"/>
  <c r="K59" i="73"/>
  <c r="N58" i="73"/>
  <c r="K58" i="73"/>
  <c r="N57" i="73"/>
  <c r="K57" i="73"/>
  <c r="N56" i="73"/>
  <c r="K56" i="73"/>
  <c r="N55" i="73"/>
  <c r="K55" i="73"/>
  <c r="N54" i="73"/>
  <c r="K54" i="73"/>
  <c r="N53" i="73"/>
  <c r="K53" i="73"/>
  <c r="N52" i="73"/>
  <c r="K52" i="73"/>
  <c r="N51" i="73"/>
  <c r="K51" i="73"/>
  <c r="N50" i="73"/>
  <c r="K50" i="73"/>
  <c r="N49" i="73"/>
  <c r="K49" i="73"/>
  <c r="N48" i="73"/>
  <c r="K48" i="73"/>
  <c r="N47" i="73"/>
  <c r="K47" i="73"/>
  <c r="N46" i="73"/>
  <c r="K46" i="73"/>
  <c r="N45" i="73"/>
  <c r="K45" i="73"/>
  <c r="N44" i="73"/>
  <c r="K44" i="73"/>
  <c r="N43" i="73"/>
  <c r="K43" i="73"/>
  <c r="M42" i="73"/>
  <c r="N42" i="73" s="1"/>
  <c r="K42" i="73"/>
  <c r="N41" i="73"/>
  <c r="K41" i="73"/>
  <c r="N40" i="73"/>
  <c r="K40" i="73"/>
  <c r="N39" i="73"/>
  <c r="K39" i="73"/>
  <c r="N38" i="73"/>
  <c r="K38" i="73"/>
  <c r="N37" i="73"/>
  <c r="K37" i="73"/>
  <c r="N36" i="73"/>
  <c r="K36" i="73"/>
  <c r="N35" i="73"/>
  <c r="K35" i="73"/>
  <c r="N34" i="73"/>
  <c r="K34" i="73"/>
  <c r="N33" i="73"/>
  <c r="K33" i="73"/>
  <c r="M32" i="73"/>
  <c r="N32" i="73" s="1"/>
  <c r="K32" i="73"/>
  <c r="M31" i="73"/>
  <c r="K31" i="73"/>
  <c r="N30" i="73"/>
  <c r="K30" i="73"/>
  <c r="N29" i="73"/>
  <c r="K29" i="73"/>
  <c r="N28" i="73"/>
  <c r="K28" i="73"/>
  <c r="N27" i="73"/>
  <c r="K27" i="73"/>
  <c r="N26" i="73"/>
  <c r="K26" i="73"/>
  <c r="N25" i="73"/>
  <c r="K25" i="73"/>
  <c r="N24" i="73"/>
  <c r="K24" i="73"/>
  <c r="N23" i="73"/>
  <c r="K23" i="73"/>
  <c r="N22" i="73"/>
  <c r="K22" i="73"/>
  <c r="N21" i="73"/>
  <c r="K21" i="73"/>
  <c r="N20" i="73"/>
  <c r="K20" i="73"/>
  <c r="N19" i="73"/>
  <c r="K19" i="73"/>
  <c r="N18" i="73"/>
  <c r="K18" i="73"/>
  <c r="N17" i="73"/>
  <c r="K17" i="73"/>
  <c r="N16" i="73"/>
  <c r="K16" i="73"/>
  <c r="N15" i="73"/>
  <c r="K15" i="73"/>
  <c r="N14" i="73"/>
  <c r="K14" i="73"/>
  <c r="N13" i="73"/>
  <c r="K13" i="73"/>
  <c r="N12" i="73"/>
  <c r="K12" i="73"/>
  <c r="N11" i="73"/>
  <c r="K11" i="73"/>
  <c r="N10" i="73"/>
  <c r="K10" i="73"/>
  <c r="N9" i="73"/>
  <c r="K9" i="73"/>
  <c r="N8" i="73"/>
  <c r="K8" i="73"/>
  <c r="N7" i="73"/>
  <c r="K7" i="73"/>
  <c r="N6" i="73"/>
  <c r="K6" i="73"/>
  <c r="N5" i="73"/>
  <c r="K5" i="73"/>
  <c r="D74" i="73"/>
  <c r="G74" i="73"/>
  <c r="H74" i="73"/>
  <c r="I74" i="73"/>
  <c r="J74" i="73"/>
  <c r="L74" i="73"/>
  <c r="D75" i="73"/>
  <c r="D76" i="73"/>
  <c r="H76" i="73"/>
  <c r="D77" i="73"/>
  <c r="D78" i="73"/>
  <c r="D79" i="73"/>
  <c r="N9" i="85"/>
  <c r="K9" i="85"/>
  <c r="N8" i="85"/>
  <c r="K8" i="85"/>
  <c r="N7" i="85"/>
  <c r="K7" i="85"/>
  <c r="N6" i="85"/>
  <c r="K6" i="85"/>
  <c r="N5" i="85"/>
  <c r="K5" i="85"/>
  <c r="G213" i="84"/>
  <c r="N210" i="84"/>
  <c r="K210" i="84"/>
  <c r="N209" i="84"/>
  <c r="K209" i="84"/>
  <c r="N208" i="84"/>
  <c r="K208" i="84"/>
  <c r="N207" i="84"/>
  <c r="K207" i="84"/>
  <c r="N206" i="84"/>
  <c r="K206" i="84"/>
  <c r="N205" i="84"/>
  <c r="K205" i="84"/>
  <c r="N204" i="84"/>
  <c r="K204" i="84"/>
  <c r="N203" i="84"/>
  <c r="K203" i="84"/>
  <c r="N202" i="84"/>
  <c r="K202" i="84"/>
  <c r="N201" i="84"/>
  <c r="K201" i="84"/>
  <c r="N200" i="84"/>
  <c r="K200" i="84"/>
  <c r="N199" i="84"/>
  <c r="K199" i="84"/>
  <c r="N198" i="84"/>
  <c r="K198" i="84"/>
  <c r="N196" i="84"/>
  <c r="K196" i="84"/>
  <c r="N195" i="84"/>
  <c r="K195" i="84"/>
  <c r="M194" i="84"/>
  <c r="N194" i="84" s="1"/>
  <c r="K194" i="84"/>
  <c r="N193" i="84"/>
  <c r="K193" i="84"/>
  <c r="N192" i="84"/>
  <c r="K192" i="84"/>
  <c r="N191" i="84"/>
  <c r="K191" i="84"/>
  <c r="N190" i="84"/>
  <c r="K190" i="84"/>
  <c r="N189" i="84"/>
  <c r="K189" i="84"/>
  <c r="N188" i="84"/>
  <c r="K188" i="84"/>
  <c r="N187" i="84"/>
  <c r="K187" i="84"/>
  <c r="N186" i="84"/>
  <c r="K186" i="84"/>
  <c r="N185" i="84"/>
  <c r="K185" i="84"/>
  <c r="N184" i="84"/>
  <c r="K184" i="84"/>
  <c r="N183" i="84"/>
  <c r="N182" i="84"/>
  <c r="K182" i="84"/>
  <c r="N180" i="84"/>
  <c r="K180" i="84"/>
  <c r="N179" i="84"/>
  <c r="K179" i="84"/>
  <c r="N178" i="84"/>
  <c r="K178" i="84"/>
  <c r="N177" i="84"/>
  <c r="K177" i="84"/>
  <c r="N176" i="84"/>
  <c r="K176" i="84"/>
  <c r="N175" i="84"/>
  <c r="K175" i="84"/>
  <c r="N174" i="84"/>
  <c r="K174" i="84"/>
  <c r="N173" i="84"/>
  <c r="K173" i="84"/>
  <c r="N172" i="84"/>
  <c r="K172" i="84"/>
  <c r="N171" i="84"/>
  <c r="K171" i="84"/>
  <c r="N170" i="84"/>
  <c r="K170" i="84"/>
  <c r="N169" i="84"/>
  <c r="K169" i="84"/>
  <c r="N168" i="84"/>
  <c r="K168" i="84"/>
  <c r="N167" i="84"/>
  <c r="K167" i="84"/>
  <c r="N166" i="84"/>
  <c r="K166" i="84"/>
  <c r="N165" i="84"/>
  <c r="K165" i="84"/>
  <c r="M164" i="84"/>
  <c r="N164" i="84" s="1"/>
  <c r="K164" i="84"/>
  <c r="N163" i="84"/>
  <c r="K163" i="84"/>
  <c r="N162" i="84"/>
  <c r="K162" i="84"/>
  <c r="N161" i="84"/>
  <c r="K161" i="84"/>
  <c r="N160" i="84"/>
  <c r="K160" i="84"/>
  <c r="N159" i="84"/>
  <c r="K159" i="84"/>
  <c r="N158" i="84"/>
  <c r="K158" i="84"/>
  <c r="N157" i="84"/>
  <c r="K157" i="84"/>
  <c r="N156" i="84"/>
  <c r="K156" i="84"/>
  <c r="N155" i="84"/>
  <c r="K155" i="84"/>
  <c r="N154" i="84"/>
  <c r="K154" i="84"/>
  <c r="N153" i="84"/>
  <c r="K153" i="84"/>
  <c r="N152" i="84"/>
  <c r="K152" i="84"/>
  <c r="N151" i="84"/>
  <c r="K151" i="84"/>
  <c r="N150" i="84"/>
  <c r="K150" i="84"/>
  <c r="N149" i="84"/>
  <c r="K149" i="84"/>
  <c r="N148" i="84"/>
  <c r="K148" i="84"/>
  <c r="N147" i="84"/>
  <c r="K147" i="84"/>
  <c r="N146" i="84"/>
  <c r="K146" i="84"/>
  <c r="N145" i="84"/>
  <c r="K145" i="84"/>
  <c r="N144" i="84"/>
  <c r="K144" i="84"/>
  <c r="N143" i="84"/>
  <c r="K143" i="84"/>
  <c r="N142" i="84"/>
  <c r="K142" i="84"/>
  <c r="M141" i="84"/>
  <c r="N141" i="84" s="1"/>
  <c r="K141" i="84"/>
  <c r="N140" i="84"/>
  <c r="K140" i="84"/>
  <c r="N139" i="84"/>
  <c r="K139" i="84"/>
  <c r="N138" i="84"/>
  <c r="K138" i="84"/>
  <c r="N137" i="84"/>
  <c r="K137" i="84"/>
  <c r="N136" i="84"/>
  <c r="K136" i="84"/>
  <c r="N135" i="84"/>
  <c r="K135" i="84"/>
  <c r="N134" i="84"/>
  <c r="K134" i="84"/>
  <c r="N133" i="84"/>
  <c r="K133" i="84"/>
  <c r="N132" i="84"/>
  <c r="K132" i="84"/>
  <c r="N131" i="84"/>
  <c r="K131" i="84"/>
  <c r="N130" i="84"/>
  <c r="K130" i="84"/>
  <c r="N129" i="84"/>
  <c r="K129" i="84"/>
  <c r="N128" i="84"/>
  <c r="K128" i="84"/>
  <c r="N127" i="84"/>
  <c r="K127" i="84"/>
  <c r="N126" i="84"/>
  <c r="K126" i="84"/>
  <c r="N125" i="84"/>
  <c r="K125" i="84"/>
  <c r="N124" i="84"/>
  <c r="K124" i="84"/>
  <c r="N123" i="84"/>
  <c r="K123" i="84"/>
  <c r="N122" i="84"/>
  <c r="K122" i="84"/>
  <c r="N121" i="84"/>
  <c r="K121" i="84"/>
  <c r="N120" i="84"/>
  <c r="K120" i="84"/>
  <c r="N119" i="84"/>
  <c r="K119" i="84"/>
  <c r="M118" i="84"/>
  <c r="N118" i="84" s="1"/>
  <c r="K118" i="84"/>
  <c r="N117" i="84"/>
  <c r="K117" i="84"/>
  <c r="N116" i="84"/>
  <c r="K116" i="84"/>
  <c r="N115" i="84"/>
  <c r="K115" i="84"/>
  <c r="N114" i="84"/>
  <c r="K114" i="84"/>
  <c r="N113" i="84"/>
  <c r="K113" i="84"/>
  <c r="N112" i="84"/>
  <c r="K112" i="84"/>
  <c r="N111" i="84"/>
  <c r="K111" i="84"/>
  <c r="N110" i="84"/>
  <c r="K110" i="84"/>
  <c r="N109" i="84"/>
  <c r="K109" i="84"/>
  <c r="N108" i="84"/>
  <c r="K108" i="84"/>
  <c r="N107" i="84"/>
  <c r="K107" i="84"/>
  <c r="N106" i="84"/>
  <c r="K106" i="84"/>
  <c r="N105" i="84"/>
  <c r="K105" i="84"/>
  <c r="N104" i="84"/>
  <c r="K104" i="84"/>
  <c r="N103" i="84"/>
  <c r="K103" i="84"/>
  <c r="N102" i="84"/>
  <c r="K102" i="84"/>
  <c r="N101" i="84"/>
  <c r="K101" i="84"/>
  <c r="N100" i="84"/>
  <c r="K100" i="84"/>
  <c r="N99" i="84"/>
  <c r="K99" i="84"/>
  <c r="N98" i="84"/>
  <c r="K98" i="84"/>
  <c r="N97" i="84"/>
  <c r="K97" i="84"/>
  <c r="N96" i="84"/>
  <c r="K96" i="84"/>
  <c r="N95" i="84"/>
  <c r="K95" i="84"/>
  <c r="N94" i="84"/>
  <c r="K94" i="84"/>
  <c r="N93" i="84"/>
  <c r="K93" i="84"/>
  <c r="N92" i="84"/>
  <c r="K92" i="84"/>
  <c r="N91" i="84"/>
  <c r="K91" i="84"/>
  <c r="M90" i="84"/>
  <c r="N90" i="84" s="1"/>
  <c r="K90" i="84"/>
  <c r="N89" i="84"/>
  <c r="K89" i="84"/>
  <c r="N88" i="84"/>
  <c r="K88" i="84"/>
  <c r="U87" i="84"/>
  <c r="N87" i="84"/>
  <c r="K87" i="84"/>
  <c r="N86" i="84"/>
  <c r="K86" i="84"/>
  <c r="N85" i="84"/>
  <c r="K85" i="84"/>
  <c r="N84" i="84"/>
  <c r="K84" i="84"/>
  <c r="N83" i="84"/>
  <c r="K83" i="84"/>
  <c r="N82" i="84"/>
  <c r="K82" i="84"/>
  <c r="N81" i="84"/>
  <c r="K81" i="84"/>
  <c r="N80" i="84"/>
  <c r="K80" i="84"/>
  <c r="N79" i="84"/>
  <c r="K79" i="84"/>
  <c r="N78" i="84"/>
  <c r="K78" i="84"/>
  <c r="N77" i="84"/>
  <c r="K77" i="84"/>
  <c r="N76" i="84"/>
  <c r="K76" i="84"/>
  <c r="N75" i="84"/>
  <c r="K75" i="84"/>
  <c r="N74" i="84"/>
  <c r="K74" i="84"/>
  <c r="N73" i="84"/>
  <c r="K73" i="84"/>
  <c r="N72" i="84"/>
  <c r="K72" i="84"/>
  <c r="N71" i="84"/>
  <c r="K71" i="84"/>
  <c r="N70" i="84"/>
  <c r="K70" i="84"/>
  <c r="M69" i="84"/>
  <c r="N69" i="84" s="1"/>
  <c r="K69" i="84"/>
  <c r="N68" i="84"/>
  <c r="K68" i="84"/>
  <c r="N67" i="84"/>
  <c r="K67" i="84"/>
  <c r="N66" i="84"/>
  <c r="K66" i="84"/>
  <c r="N65" i="84"/>
  <c r="K65" i="84"/>
  <c r="N64" i="84"/>
  <c r="K64" i="84"/>
  <c r="N63" i="84"/>
  <c r="K63" i="84"/>
  <c r="N62" i="84"/>
  <c r="K62" i="84"/>
  <c r="N61" i="84"/>
  <c r="K61" i="84"/>
  <c r="N60" i="84"/>
  <c r="K60" i="84"/>
  <c r="N59" i="84"/>
  <c r="K59" i="84"/>
  <c r="N58" i="84"/>
  <c r="K58" i="84"/>
  <c r="N57" i="84"/>
  <c r="K57" i="84"/>
  <c r="N56" i="84"/>
  <c r="K56" i="84"/>
  <c r="N55" i="84"/>
  <c r="K55" i="84"/>
  <c r="N54" i="84"/>
  <c r="K54" i="84"/>
  <c r="N53" i="84"/>
  <c r="K53" i="84"/>
  <c r="N52" i="84"/>
  <c r="K52" i="84"/>
  <c r="N51" i="84"/>
  <c r="K51" i="84"/>
  <c r="N50" i="84"/>
  <c r="K50" i="84"/>
  <c r="N49" i="84"/>
  <c r="K49" i="84"/>
  <c r="N48" i="84"/>
  <c r="K48" i="84"/>
  <c r="N47" i="84"/>
  <c r="K47" i="84"/>
  <c r="N46" i="84"/>
  <c r="K46" i="84"/>
  <c r="N45" i="84"/>
  <c r="K45" i="84"/>
  <c r="N44" i="84"/>
  <c r="K44" i="84"/>
  <c r="N43" i="84"/>
  <c r="K43" i="84"/>
  <c r="N42" i="84"/>
  <c r="K42" i="84"/>
  <c r="N41" i="84"/>
  <c r="K41" i="84"/>
  <c r="N40" i="84"/>
  <c r="K40" i="84"/>
  <c r="M39" i="84"/>
  <c r="K39" i="84"/>
  <c r="N38" i="84"/>
  <c r="K38" i="84"/>
  <c r="N37" i="84"/>
  <c r="K37" i="84"/>
  <c r="N36" i="84"/>
  <c r="K36" i="84"/>
  <c r="N35" i="84"/>
  <c r="K35" i="84"/>
  <c r="N34" i="84"/>
  <c r="K34" i="84"/>
  <c r="N33" i="84"/>
  <c r="K33" i="84"/>
  <c r="N32" i="84"/>
  <c r="K32" i="84"/>
  <c r="N31" i="84"/>
  <c r="K31" i="84"/>
  <c r="N30" i="84"/>
  <c r="K30" i="84"/>
  <c r="L29" i="84"/>
  <c r="N29" i="84" s="1"/>
  <c r="K29" i="84"/>
  <c r="N28" i="84"/>
  <c r="K28" i="84"/>
  <c r="N27" i="84"/>
  <c r="K27" i="84"/>
  <c r="N26" i="84"/>
  <c r="K26" i="84"/>
  <c r="N25" i="84"/>
  <c r="K25" i="84"/>
  <c r="N24" i="84"/>
  <c r="K24" i="84"/>
  <c r="N23" i="84"/>
  <c r="K23" i="84"/>
  <c r="N22" i="84"/>
  <c r="K22" i="84"/>
  <c r="N21" i="84"/>
  <c r="K21" i="84"/>
  <c r="N20" i="84"/>
  <c r="K20" i="84"/>
  <c r="N19" i="84"/>
  <c r="K19" i="84"/>
  <c r="N18" i="84"/>
  <c r="K18" i="84"/>
  <c r="N17" i="84"/>
  <c r="K17" i="84"/>
  <c r="N16" i="84"/>
  <c r="K16" i="84"/>
  <c r="N15" i="84"/>
  <c r="K15" i="84"/>
  <c r="N14" i="84"/>
  <c r="K14" i="84"/>
  <c r="N13" i="84"/>
  <c r="K13" i="84"/>
  <c r="N12" i="84"/>
  <c r="K12" i="84"/>
  <c r="N11" i="84"/>
  <c r="K11" i="84"/>
  <c r="L10" i="84"/>
  <c r="K10" i="84"/>
  <c r="N9" i="84"/>
  <c r="K9" i="84"/>
  <c r="N8" i="84"/>
  <c r="K8" i="84"/>
  <c r="N7" i="84"/>
  <c r="K7" i="84"/>
  <c r="N6" i="84"/>
  <c r="K6" i="84"/>
  <c r="N5" i="84"/>
  <c r="K5" i="84"/>
  <c r="D213" i="84"/>
  <c r="H213" i="84"/>
  <c r="I213" i="84"/>
  <c r="J213" i="84"/>
  <c r="D214" i="84"/>
  <c r="D215" i="84"/>
  <c r="H215" i="84"/>
  <c r="D216" i="84"/>
  <c r="D217" i="84"/>
  <c r="D218" i="84"/>
  <c r="K213" i="84" l="1"/>
  <c r="M74" i="73"/>
  <c r="N74" i="73" s="1"/>
  <c r="K74" i="73"/>
  <c r="N31" i="73"/>
  <c r="M213" i="84"/>
  <c r="L213" i="84"/>
  <c r="N39" i="84"/>
  <c r="N10" i="84"/>
  <c r="N213" i="84" l="1"/>
  <c r="A5" i="76"/>
  <c r="A5" i="66"/>
  <c r="D26" i="85" l="1"/>
  <c r="G26" i="85"/>
  <c r="D31" i="85" l="1"/>
  <c r="D30" i="85"/>
  <c r="D29" i="85"/>
  <c r="D28" i="85"/>
  <c r="D27" i="85"/>
  <c r="F6" i="60" l="1"/>
  <c r="N10" i="85" l="1"/>
  <c r="N11" i="85"/>
  <c r="N12" i="85"/>
  <c r="N13" i="85"/>
  <c r="N14" i="85"/>
  <c r="N15" i="85"/>
  <c r="N16" i="85"/>
  <c r="N17" i="85"/>
  <c r="N18" i="85"/>
  <c r="N19" i="85"/>
  <c r="N20" i="85"/>
  <c r="N21" i="85"/>
  <c r="N22" i="85"/>
  <c r="N23" i="85"/>
  <c r="N24" i="85"/>
  <c r="K10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N25" i="85" l="1"/>
  <c r="K25" i="85"/>
  <c r="H28" i="85" l="1"/>
  <c r="L26" i="85"/>
  <c r="J26" i="85"/>
  <c r="I26" i="85"/>
  <c r="H26" i="85"/>
  <c r="G6" i="60"/>
  <c r="M26" i="85"/>
  <c r="H6" i="60" l="1"/>
  <c r="B5" i="76"/>
  <c r="E5" i="76"/>
  <c r="D5" i="66"/>
  <c r="B5" i="66"/>
  <c r="N26" i="85"/>
  <c r="C5" i="76" s="1"/>
  <c r="K26" i="85"/>
  <c r="C5" i="66" s="1"/>
  <c r="D5" i="76"/>
  <c r="E5" i="66"/>
</calcChain>
</file>

<file path=xl/sharedStrings.xml><?xml version="1.0" encoding="utf-8"?>
<sst xmlns="http://schemas.openxmlformats.org/spreadsheetml/2006/main" count="1211" uniqueCount="593">
  <si>
    <t>回収率</t>
    <rPh sb="0" eb="2">
      <t>カイシュウ</t>
    </rPh>
    <rPh sb="2" eb="3">
      <t>リツ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</si>
  <si>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</si>
  <si>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</si>
  <si>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</si>
  <si>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</si>
  <si>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</si>
  <si>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</si>
  <si>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</si>
  <si>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</si>
  <si>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</si>
  <si>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</si>
  <si>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</si>
  <si>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</si>
  <si>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</si>
  <si>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</si>
  <si>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</si>
  <si>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</si>
  <si>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</si>
  <si>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</si>
  <si>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</si>
  <si>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</si>
  <si>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</si>
  <si>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</si>
  <si>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</si>
  <si>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</si>
  <si>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</si>
  <si>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</si>
  <si>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</si>
  <si>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</si>
  <si>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「事業所数」シート</t>
    <rPh sb="1" eb="4">
      <t>ジギョウショ</t>
    </rPh>
    <rPh sb="4" eb="5">
      <t>スウ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</si>
  <si>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</si>
  <si>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</si>
  <si>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</si>
  <si>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</si>
  <si>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</si>
  <si>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</si>
  <si>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</si>
  <si>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</si>
  <si>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全事業所
E</t>
    <rPh sb="0" eb="1">
      <t>ゼン</t>
    </rPh>
    <rPh sb="1" eb="4">
      <t>ジギョウショ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</si>
  <si>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</si>
  <si>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都道府県名
A</t>
    <rPh sb="0" eb="4">
      <t>トドウフケン</t>
    </rPh>
    <rPh sb="4" eb="5">
      <t>メイ</t>
    </rPh>
    <phoneticPr fontId="2"/>
  </si>
  <si>
    <t>就労継続
支援Ａ型
B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</si>
  <si>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
C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</si>
  <si>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回収状況
D</t>
    <rPh sb="0" eb="2">
      <t>カイシュウ</t>
    </rPh>
    <rPh sb="2" eb="4">
      <t>ジョウキョウ</t>
    </rPh>
    <phoneticPr fontId="2"/>
  </si>
  <si>
    <t>各都道府県における
共同受注窓口数
E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</si>
  <si>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報告
事業所数</t>
    <rPh sb="0" eb="2">
      <t>ホウコク</t>
    </rPh>
    <rPh sb="3" eb="6">
      <t>ジギョウショ</t>
    </rPh>
    <rPh sb="6" eb="7">
      <t>スウ</t>
    </rPh>
    <phoneticPr fontId="2"/>
  </si>
  <si>
    <t>報告対象事業所数</t>
    <rPh sb="0" eb="2">
      <t>ホウコク</t>
    </rPh>
    <rPh sb="2" eb="4">
      <t>タイショウ</t>
    </rPh>
    <rPh sb="4" eb="7">
      <t>ジギョウショ</t>
    </rPh>
    <rPh sb="7" eb="8">
      <t>スウ</t>
    </rPh>
    <phoneticPr fontId="2"/>
  </si>
  <si>
    <t>報告対象
事業所数</t>
    <rPh sb="0" eb="2">
      <t>ホウコク</t>
    </rPh>
    <rPh sb="2" eb="4">
      <t>タイショウ</t>
    </rPh>
    <rPh sb="5" eb="8">
      <t>ジギョウショ</t>
    </rPh>
    <rPh sb="8" eb="9">
      <t>スウ</t>
    </rPh>
    <phoneticPr fontId="2"/>
  </si>
  <si>
    <t>報告対象
事業所数</t>
    <rPh sb="0" eb="2">
      <t>ホウコク</t>
    </rPh>
    <rPh sb="2" eb="3">
      <t>タイ</t>
    </rPh>
    <rPh sb="3" eb="4">
      <t>ゾウ</t>
    </rPh>
    <rPh sb="5" eb="8">
      <t>ジギョウショ</t>
    </rPh>
    <rPh sb="8" eb="9">
      <t>スウ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</si>
  <si>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</si>
  <si>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</si>
  <si>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⑨工賃支払総額</t>
    <rPh sb="1" eb="3">
      <t>コウチン</t>
    </rPh>
    <rPh sb="3" eb="5">
      <t>シハライ</t>
    </rPh>
    <rPh sb="5" eb="7">
      <t>ソウガク</t>
    </rPh>
    <phoneticPr fontId="2"/>
  </si>
  <si>
    <t>⑩工賃平均額</t>
    <rPh sb="1" eb="3">
      <t>コウチン</t>
    </rPh>
    <rPh sb="3" eb="5">
      <t>ヘイキン</t>
    </rPh>
    <rPh sb="5" eb="6">
      <t>ガク</t>
    </rPh>
    <phoneticPr fontId="2"/>
  </si>
  <si>
    <t>⑫工賃支払総額</t>
    <rPh sb="1" eb="3">
      <t>コウチン</t>
    </rPh>
    <rPh sb="3" eb="5">
      <t>シハライ</t>
    </rPh>
    <rPh sb="5" eb="7">
      <t>ソウガク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</si>
  <si>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</si>
  <si>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</si>
  <si>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</si>
  <si>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</si>
  <si>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</si>
  <si>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⑰新規実施</t>
    <phoneticPr fontId="2"/>
  </si>
  <si>
    <t>令和４年度各事業所種別平均工賃（賃金）一覧（月額）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8">
      <t>チンギン</t>
    </rPh>
    <rPh sb="19" eb="21">
      <t>イチラン</t>
    </rPh>
    <rPh sb="22" eb="24">
      <t>ゲツガク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</si>
  <si>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</si>
  <si>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</si>
  <si>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青森県</t>
  </si>
  <si>
    <t>青森県</t>
    <rPh sb="0" eb="3">
      <t>アオモリケン</t>
    </rPh>
    <phoneticPr fontId="2"/>
  </si>
  <si>
    <t>社会福祉法人黒石市社会福祉協議会</t>
  </si>
  <si>
    <t>一般社団法人　みちびき</t>
  </si>
  <si>
    <t>240005000356</t>
  </si>
  <si>
    <t>（社）青森県すこやか福祉事業団</t>
  </si>
  <si>
    <t>あいうえおの会</t>
  </si>
  <si>
    <t>合同会社ふれ愛プラザあおば</t>
  </si>
  <si>
    <t>3420003002246</t>
  </si>
  <si>
    <t>合同会社再び</t>
  </si>
  <si>
    <t>社会福祉法人　共生会</t>
  </si>
  <si>
    <t>社会福祉法人　島光会</t>
  </si>
  <si>
    <t>社会福祉法人・花</t>
  </si>
  <si>
    <t>株式会社駒のまほろば</t>
  </si>
  <si>
    <t>社会福祉法人藤聖母園</t>
  </si>
  <si>
    <t>有限会社　ひかり</t>
  </si>
  <si>
    <t>社会福祉法人愛生会</t>
  </si>
  <si>
    <t>株式会社佛心</t>
  </si>
  <si>
    <t>特定非営利活動法人平成謝恩会</t>
  </si>
  <si>
    <t>特定非営利活動法人ＭＥＧＯ</t>
  </si>
  <si>
    <t>3420005002327</t>
  </si>
  <si>
    <t>特定非営利活動法人　夢の里</t>
  </si>
  <si>
    <t>特定非営利活動法人ピアネット</t>
  </si>
  <si>
    <t>一般社団法人　謙心会</t>
  </si>
  <si>
    <t>7420003002366</t>
  </si>
  <si>
    <t xml:space="preserve">合同会社Wake </t>
  </si>
  <si>
    <t>8420005001142</t>
  </si>
  <si>
    <t>社会福祉法人温和会</t>
  </si>
  <si>
    <t>4200-05-002943</t>
  </si>
  <si>
    <t>社会福祉法人のぞみ会</t>
  </si>
  <si>
    <t>株式会社　青森福祉支援プラザ</t>
  </si>
  <si>
    <t xml:space="preserve">	5420001014365</t>
  </si>
  <si>
    <t>株式会社　巧建</t>
  </si>
  <si>
    <t>社会福祉法人　生活・文化研究所</t>
  </si>
  <si>
    <t>社会福祉法人　一葉会</t>
  </si>
  <si>
    <t>2420001014517</t>
  </si>
  <si>
    <t>株式会社はちのへ東奥朝日ソリューション</t>
  </si>
  <si>
    <t>（福）北心会</t>
  </si>
  <si>
    <t>9420005005811</t>
  </si>
  <si>
    <t>社会福祉法人八甲田会</t>
  </si>
  <si>
    <t>4420005004396</t>
  </si>
  <si>
    <t>社会福祉法人茜育友会</t>
  </si>
  <si>
    <t>社会福祉法人　極光の会</t>
  </si>
  <si>
    <t>一般社団法人つづり</t>
  </si>
  <si>
    <t>社会福祉法人 聖康会</t>
  </si>
  <si>
    <t>社会福祉法人浪岡あすなろ会</t>
  </si>
  <si>
    <t>社会福祉法人　清慈会</t>
  </si>
  <si>
    <t>特定非営利活動法人　来夢の里</t>
  </si>
  <si>
    <t>社会福祉法人養正会</t>
  </si>
  <si>
    <t>2420005002765</t>
  </si>
  <si>
    <t>社会医療法人　松平病院</t>
  </si>
  <si>
    <t>特定非営利活動法人ドリーム</t>
  </si>
  <si>
    <t>社会福祉法人阿闍羅会</t>
  </si>
  <si>
    <t>9420005006223</t>
  </si>
  <si>
    <t>特定非営利活動法人農楽郷ここ・カラダ</t>
  </si>
  <si>
    <t>0203-613929-9</t>
  </si>
  <si>
    <t>特定非営利活動法人あいゆう</t>
  </si>
  <si>
    <t>青森県コロニー協会</t>
  </si>
  <si>
    <t>合同会社　健有会</t>
  </si>
  <si>
    <t>社会福祉法人桐の里</t>
  </si>
  <si>
    <t>上北地方教育・福祉事務組合</t>
  </si>
  <si>
    <t>1420005000423</t>
  </si>
  <si>
    <t>社会福祉法人　桐紫会</t>
  </si>
  <si>
    <t>特定非営利活動法人みどり野</t>
  </si>
  <si>
    <t>社会福祉法人弘前久栄会</t>
  </si>
  <si>
    <t>社会福祉法人アルバ</t>
  </si>
  <si>
    <t>社会福祉法人三沢市社会福祉協議会</t>
  </si>
  <si>
    <t>5420001012740</t>
  </si>
  <si>
    <t>株式会社エンジェルス</t>
  </si>
  <si>
    <t>特定非営利活動法人ドアドアらうんど・青森</t>
  </si>
  <si>
    <t>指定管理者　社会福祉法人北心会</t>
  </si>
  <si>
    <t>4200-02012229</t>
  </si>
  <si>
    <t>有限会社サンライズ</t>
  </si>
  <si>
    <t>特定非営利活動法人ふうあの会</t>
  </si>
  <si>
    <t>特定非営利活動法人おおぞら</t>
  </si>
  <si>
    <t>社会福祉法人　愛心福祉会</t>
  </si>
  <si>
    <t>未来工房合同会社</t>
  </si>
  <si>
    <t>株式会社想い工房</t>
  </si>
  <si>
    <t>株式会社　エフォート</t>
  </si>
  <si>
    <t>特定非営利活動法人リンク・障害者の生活と就労を支援するネットワーク</t>
  </si>
  <si>
    <t>社会医療法人松平病院</t>
  </si>
  <si>
    <t>社会福祉法人豊寿会</t>
  </si>
  <si>
    <t>社会福祉法人　互支会</t>
  </si>
  <si>
    <t>株式会社HSS</t>
  </si>
  <si>
    <t>社会福祉法人あーるど</t>
  </si>
  <si>
    <t>3420005006047</t>
  </si>
  <si>
    <t>社会福祉法人 松緑福祉会</t>
  </si>
  <si>
    <t>4420005007416</t>
  </si>
  <si>
    <t>特定非営利活動法人つがるしあわせ工房</t>
  </si>
  <si>
    <t>有限会社　コマイ</t>
  </si>
  <si>
    <t>株式会社レイズ</t>
  </si>
  <si>
    <t>一般社団法人陽だまりの会</t>
  </si>
  <si>
    <t>社会福祉法人　七峰会</t>
  </si>
  <si>
    <t>特定非営利活動法人明星会</t>
  </si>
  <si>
    <t>俊公会</t>
  </si>
  <si>
    <t>2420001005615</t>
  </si>
  <si>
    <t>株式会社LUCIOLA</t>
  </si>
  <si>
    <t>3420003001586</t>
  </si>
  <si>
    <t>COLOR合同会社</t>
  </si>
  <si>
    <t>社会福祉法人　拓心会</t>
  </si>
  <si>
    <t>特定非営利活動法人サンネット青森</t>
  </si>
  <si>
    <t>1420001014575</t>
  </si>
  <si>
    <t>株式会社ワースバンク</t>
  </si>
  <si>
    <t>特定非営利活動法人MUGEN</t>
  </si>
  <si>
    <t>8420005003527</t>
  </si>
  <si>
    <t>社会福祉法人鶴田町社会福祉協議会</t>
  </si>
  <si>
    <t>特定非営利活動法人アックス工房</t>
  </si>
  <si>
    <t>一般社団法人つかさ会</t>
  </si>
  <si>
    <t>一般社団法人　禾倫</t>
  </si>
  <si>
    <t>6420001015602</t>
  </si>
  <si>
    <t>株式会社つがるねっと</t>
  </si>
  <si>
    <t>青森県ｊコロニー協会</t>
  </si>
  <si>
    <t>株式会社シュタインズ</t>
  </si>
  <si>
    <t>特定非営利活動法人team.Step by step</t>
  </si>
  <si>
    <t>特定非営利活動法人 くるみの里</t>
  </si>
  <si>
    <t>特定非営利活動法人陽だまりの彩苑</t>
  </si>
  <si>
    <t>7420002005155</t>
  </si>
  <si>
    <t>有限会社大裕</t>
  </si>
  <si>
    <t>MiddleBrow株式会社</t>
  </si>
  <si>
    <t>一般社団法人心清会</t>
  </si>
  <si>
    <t>合同会社心友</t>
  </si>
  <si>
    <t>特定非営利活動法人ほほえみの会</t>
  </si>
  <si>
    <t>4300-01-063809</t>
  </si>
  <si>
    <t>ニューフォレスト株式会社</t>
  </si>
  <si>
    <t>(社福）親泉会</t>
  </si>
  <si>
    <t>株式会社　陽より会</t>
  </si>
  <si>
    <t>8420005004896</t>
  </si>
  <si>
    <t>社会福祉法人　抱民舎</t>
  </si>
  <si>
    <t>5420005003455</t>
  </si>
  <si>
    <t>株式会社笑桜会</t>
  </si>
  <si>
    <t>NPO法人ワークハウスとわだ</t>
  </si>
  <si>
    <t>特定非営利活動法人
障害者地域生活支援センタ－ぴあ</t>
  </si>
  <si>
    <t>6420005006589</t>
  </si>
  <si>
    <t>NPO法人むつ下北子育て支援ネットワークひろば</t>
  </si>
  <si>
    <t>社会福祉法人ほほえみ</t>
  </si>
  <si>
    <t>ぬくもりの会</t>
  </si>
  <si>
    <t>1420001008767</t>
  </si>
  <si>
    <t>株式会社しあわせ農園</t>
  </si>
  <si>
    <t>特定非営利活動法人ドリーム工房</t>
  </si>
  <si>
    <t>一般社団法人扇会</t>
  </si>
  <si>
    <t>742000
5003262</t>
  </si>
  <si>
    <t>社会福祉法人サポートセンター虹</t>
  </si>
  <si>
    <t>5420003002203</t>
  </si>
  <si>
    <t>合同会社ミノリサイクル</t>
  </si>
  <si>
    <t>愛和会</t>
  </si>
  <si>
    <t>一般社団法人日々木の森</t>
  </si>
  <si>
    <t>5420005005708</t>
  </si>
  <si>
    <t>社会福祉法人恩和会</t>
  </si>
  <si>
    <t>株式会社杉の子会</t>
  </si>
  <si>
    <t>特定非営利活動法人ここから</t>
  </si>
  <si>
    <t>株式会社サンライズ</t>
  </si>
  <si>
    <t>社会福祉法人俊公会</t>
  </si>
  <si>
    <t>1420005007690</t>
  </si>
  <si>
    <t>一般社団法人フロイデ</t>
  </si>
  <si>
    <t>社会福祉法人青森市社会福祉協議会</t>
  </si>
  <si>
    <t>社会福祉法人海陽会</t>
  </si>
  <si>
    <t>8420003001854</t>
  </si>
  <si>
    <t>合同会社ゆめぷらす</t>
  </si>
  <si>
    <t>サポートセンター虹</t>
  </si>
  <si>
    <t>社会福祉法人希望</t>
  </si>
  <si>
    <t>特定非営利活動法人桜の会</t>
  </si>
  <si>
    <t>4420005003472</t>
  </si>
  <si>
    <t>特定非営利活動法人ふれ愛プラザあおば</t>
  </si>
  <si>
    <t>7420005000351</t>
  </si>
  <si>
    <t>社会福祉法人 青森県コロニー協会</t>
  </si>
  <si>
    <t>2420005007599</t>
  </si>
  <si>
    <t>一般社団法人ＣｏｚｙＳｐａｃｅ</t>
  </si>
  <si>
    <t>アイデンド株式会社</t>
  </si>
  <si>
    <t>社会福祉法人　求道舎</t>
  </si>
  <si>
    <t>4420005006698</t>
  </si>
  <si>
    <t>特定非営利活動法人ｔｅａｍ．Ｓｔｅｐ　ｂｙ　ｓｔｅｐ</t>
  </si>
  <si>
    <t>8420005006018</t>
  </si>
  <si>
    <t>社会福祉法人　楽晴会</t>
  </si>
  <si>
    <t>社会福祉法人　和晃会</t>
  </si>
  <si>
    <t>特定非営利活動法人クララス</t>
  </si>
  <si>
    <t>特定非営利活動法人　道</t>
  </si>
  <si>
    <t>社会福祉法人　信和会</t>
  </si>
  <si>
    <t>社会福祉法人求道舎</t>
  </si>
  <si>
    <t>特定非営利活動法人豊穣の杜</t>
  </si>
  <si>
    <t>5420005006193</t>
  </si>
  <si>
    <t>特定非営利活動法人ユウアイ</t>
  </si>
  <si>
    <t>株式会社ワークステーション</t>
  </si>
  <si>
    <t>清慈会</t>
  </si>
  <si>
    <t>株式会社きりん</t>
  </si>
  <si>
    <t>8420005002958</t>
  </si>
  <si>
    <t>社会福祉法人　ユートピアの会</t>
  </si>
  <si>
    <t>田面木会</t>
  </si>
  <si>
    <t>6420003001971</t>
  </si>
  <si>
    <t>沖和合同会社</t>
  </si>
  <si>
    <t>4420001013252</t>
  </si>
  <si>
    <t>株式会社JIN　CARE</t>
  </si>
  <si>
    <t>特定非営利活動法人　愛心会</t>
  </si>
  <si>
    <t>労働者協同組合ワーカーズコープ・センター事業団</t>
  </si>
  <si>
    <t>8420005000391</t>
  </si>
  <si>
    <t>社会福祉法人シオン福祉会</t>
  </si>
  <si>
    <t>特定非営利活動法人どんぐりの家</t>
  </si>
  <si>
    <t>社会福祉法人　積善会</t>
  </si>
  <si>
    <t>特定非営利活動法人ハートスポット</t>
  </si>
  <si>
    <t>社会福祉法人　昭壽会</t>
  </si>
  <si>
    <t>株式会社　寛上</t>
  </si>
  <si>
    <t>社会福祉法人青森県すこやか福祉事業団</t>
  </si>
  <si>
    <t>株式会社エフリング</t>
  </si>
  <si>
    <t>社会福祉法人　桜木会</t>
  </si>
  <si>
    <t>株式会社グリーンハート</t>
  </si>
  <si>
    <t>EMPRESS G-roup 合同会社</t>
  </si>
  <si>
    <t>社会福祉法人みやぎ会</t>
  </si>
  <si>
    <t>社会福祉法人道友会</t>
  </si>
  <si>
    <t>特定非営利活動法人Ｃ－ＦＬＯＷＥＲ</t>
  </si>
  <si>
    <t>社会福祉法人拓心会</t>
  </si>
  <si>
    <t>社会福祉法人万陽会</t>
  </si>
  <si>
    <t>社会福祉法人ぶさん会</t>
  </si>
  <si>
    <t>5420005002242</t>
  </si>
  <si>
    <t>社会福祉法人梵珠福祉会</t>
  </si>
  <si>
    <t>4420005000940</t>
  </si>
  <si>
    <t>社会福祉法人平舘福祉会</t>
  </si>
  <si>
    <t>社会福祉法人　杏林会</t>
  </si>
  <si>
    <t>クリサンサマムコーポレーション株式会社</t>
  </si>
  <si>
    <t>福祉居場所づくり協会</t>
  </si>
  <si>
    <t>5420005004362</t>
  </si>
  <si>
    <t>社会福祉法人七峰会</t>
  </si>
  <si>
    <t>6420001013366</t>
  </si>
  <si>
    <t>株式会社ヴァーベナ</t>
  </si>
  <si>
    <t>就労継続支援B型事業所せせらぎの園</t>
  </si>
  <si>
    <t>○</t>
  </si>
  <si>
    <t>ベア・ハウス</t>
  </si>
  <si>
    <t>就労サポートセンターさつき</t>
  </si>
  <si>
    <t>就労継続支援センターひまわりの家</t>
  </si>
  <si>
    <t>就労継続支援B型事業所あおば</t>
  </si>
  <si>
    <t>就労継続支援B型事業所REPLAY</t>
  </si>
  <si>
    <t>多機能型事業所　飛翔食房</t>
  </si>
  <si>
    <t>麺工房はばたけ</t>
  </si>
  <si>
    <t>就労継続支援B型事業所　ひまわり</t>
  </si>
  <si>
    <t>つがる野工房パッケージセンター</t>
  </si>
  <si>
    <t>ジョブネット</t>
  </si>
  <si>
    <t>駒のまほろば</t>
  </si>
  <si>
    <t>弘前大清水希望の家</t>
  </si>
  <si>
    <t>就労継続支援Ｂ型事業所「Ｏｆｆｉｃｅ Ｒａｓｈｉku」</t>
  </si>
  <si>
    <t>ワークセンターつばき</t>
  </si>
  <si>
    <t>就労継続支援B型事業所SUNFLOWER</t>
  </si>
  <si>
    <t>eちから</t>
  </si>
  <si>
    <t>障害者就労継続支援（B型）事業所「希望」蓬田</t>
  </si>
  <si>
    <t>障害者就労継続支援（B型）事業所「希望」</t>
  </si>
  <si>
    <t>スタジオとまと</t>
  </si>
  <si>
    <t>就労継続支援Ｂ型事業所　拓</t>
  </si>
  <si>
    <t>就労継続支援B型事業所　Wake　Arena</t>
  </si>
  <si>
    <t>就労サポートセンターそら</t>
  </si>
  <si>
    <t>第二のぞみ園</t>
  </si>
  <si>
    <t>障害福祉支援プラザ</t>
  </si>
  <si>
    <t>就労継続支援B型　ふわっち・まつもり</t>
  </si>
  <si>
    <t>多機能型障害福祉サービス事業所　移山寮</t>
  </si>
  <si>
    <t>多機能型障害福祉サービス事業所　りんごの里</t>
  </si>
  <si>
    <t>ネクサス</t>
  </si>
  <si>
    <t>ネクサス　ピュア</t>
  </si>
  <si>
    <t>クリエイティブサポート ぷちぶろう</t>
  </si>
  <si>
    <t>就労継続支援B型事業所八甲荘</t>
  </si>
  <si>
    <t>ワークランド茜</t>
  </si>
  <si>
    <t>就労継続支援B型事業所　玄輝門</t>
  </si>
  <si>
    <t>六花</t>
  </si>
  <si>
    <t>サポートセンターさくら</t>
  </si>
  <si>
    <t>就労継続支援B型事業所　あづまーる</t>
  </si>
  <si>
    <t>森の菜園・たっこ</t>
  </si>
  <si>
    <t>来夢の里</t>
  </si>
  <si>
    <t>ホープフルのぎく園</t>
  </si>
  <si>
    <t>指定障害福祉サービス事業所　工房茶居花</t>
  </si>
  <si>
    <t>シリウス</t>
  </si>
  <si>
    <t>ワークショップ大鰐</t>
  </si>
  <si>
    <t>わ</t>
  </si>
  <si>
    <t>指定障害福祉サービス事業所　カフェレストラン　茶居花</t>
  </si>
  <si>
    <t>就労継続支援センターあいゆう工房</t>
  </si>
  <si>
    <t>指定障害者支援施設青森コロニーリハビリ</t>
  </si>
  <si>
    <t>就労継続支援B型事業所　縁</t>
  </si>
  <si>
    <t>障がい者ワークセンター大成</t>
  </si>
  <si>
    <t>公立ぎんなん寮</t>
  </si>
  <si>
    <t>こぶしの家</t>
  </si>
  <si>
    <t>障害福祉サービス事業所みどりの園</t>
  </si>
  <si>
    <t>就労継続支援B型事業所ひかり</t>
  </si>
  <si>
    <t>就労継続支援Ｂ型事業所　栄幸園</t>
  </si>
  <si>
    <t>福祉ショップ西部</t>
  </si>
  <si>
    <t>就労継続支援B型事業所ワークランドつばさ</t>
  </si>
  <si>
    <t>就労継続支援Ｂ型　ほ・だあちゃ</t>
  </si>
  <si>
    <t>フレンドリーホーム公立もくもっく</t>
  </si>
  <si>
    <t>トライアルセンターあさひ</t>
  </si>
  <si>
    <t>ここっと作業所</t>
  </si>
  <si>
    <t>ハーモニー作業所</t>
  </si>
  <si>
    <t>やましろ作業所</t>
  </si>
  <si>
    <t>なないろ</t>
  </si>
  <si>
    <t>Omo..iぱれっと</t>
  </si>
  <si>
    <t>就労継続支援B型事業所 エフォート</t>
  </si>
  <si>
    <t>就労継続支援事業所ないすらいふ</t>
  </si>
  <si>
    <t>多機能型サービス事業所ベル・エポック</t>
  </si>
  <si>
    <t>グッジョブ妙光園</t>
  </si>
  <si>
    <t>就労継続支援B型事業所ワークハウスケアサポート</t>
  </si>
  <si>
    <t>ジョブタス青森西事業所</t>
  </si>
  <si>
    <t>はたらびーた</t>
  </si>
  <si>
    <t>就労継続支援B型事業所かけはし</t>
  </si>
  <si>
    <t>つがるしあわせ工房</t>
  </si>
  <si>
    <t>せせらぎの里　こうはく</t>
  </si>
  <si>
    <t>Ａｒｃｈ　Ｐｌｕｓ</t>
  </si>
  <si>
    <t>就労継続支援B型事業所　はなまるみっけ</t>
  </si>
  <si>
    <t>障害者支援施設　旭光園</t>
  </si>
  <si>
    <t>くいーるジョナサン</t>
  </si>
  <si>
    <t>宝の杜</t>
  </si>
  <si>
    <t>アリス八戸</t>
  </si>
  <si>
    <t>ルミエール</t>
  </si>
  <si>
    <t>就労センタースッテプ1</t>
  </si>
  <si>
    <t>地域サービスセンターＳＡＮ Ｎｅｔ</t>
  </si>
  <si>
    <t>ルピア</t>
  </si>
  <si>
    <t>就労継続支援B型事業所「TOWA」</t>
  </si>
  <si>
    <t>就労継続支援B型事業所 夢現</t>
  </si>
  <si>
    <t>エイブル</t>
  </si>
  <si>
    <t>就労継続支援事業所　鶴花塾</t>
  </si>
  <si>
    <t>アックス工房</t>
  </si>
  <si>
    <t>アルバ</t>
  </si>
  <si>
    <t>八戸グリーンプランツ</t>
  </si>
  <si>
    <t>つながり芸術館バナナの樹</t>
  </si>
  <si>
    <t>セルプステーション青森</t>
  </si>
  <si>
    <t>就労継続支援ひかり</t>
  </si>
  <si>
    <t>NEXTⅡ</t>
  </si>
  <si>
    <t>障害者サポートセンター くるみの里</t>
  </si>
  <si>
    <t>いろどり</t>
  </si>
  <si>
    <t>ココア</t>
  </si>
  <si>
    <t>チョコ・クッキー八戸</t>
  </si>
  <si>
    <t>チョコ・ドーナツ弘前</t>
  </si>
  <si>
    <t>チョコむつ</t>
  </si>
  <si>
    <t>チョコ・ドーナツ五所川原</t>
  </si>
  <si>
    <t>チョコなみおか</t>
  </si>
  <si>
    <t>チョコせんがり</t>
  </si>
  <si>
    <t>チョコこうばた</t>
  </si>
  <si>
    <t>チョコエルム</t>
  </si>
  <si>
    <t>チョコわっとく</t>
  </si>
  <si>
    <t>kura cra</t>
  </si>
  <si>
    <t>就労継続支援Ｂ型事業所ロード</t>
  </si>
  <si>
    <t>みなくる</t>
  </si>
  <si>
    <t>就労継続支援B型事業所プラス</t>
  </si>
  <si>
    <t>ニューフォレスト株式会社桜川事業所</t>
  </si>
  <si>
    <t>障害福祉サービス事業所　こだまの園</t>
  </si>
  <si>
    <t>陽より会</t>
  </si>
  <si>
    <t>ゆいまある</t>
  </si>
  <si>
    <t>オリオン</t>
  </si>
  <si>
    <t>カシオペア</t>
  </si>
  <si>
    <t>ラボーロ</t>
  </si>
  <si>
    <t>さくらスマイル</t>
  </si>
  <si>
    <t>特定非営利活動法人ワークハウスとわだ</t>
  </si>
  <si>
    <t>ありすブレッドスタジオ</t>
  </si>
  <si>
    <t>就労継続支援Ｂ型事業所　サポートセンターひろば</t>
  </si>
  <si>
    <t>カリフラワー</t>
  </si>
  <si>
    <t>エンジェルハウス</t>
  </si>
  <si>
    <t>ステップしあわせ</t>
  </si>
  <si>
    <t>障害者就労継続支援B型事業所ドリーム工房</t>
  </si>
  <si>
    <t>就労継続支援Ｂ型事業所おあしす</t>
  </si>
  <si>
    <t>やまばと寮</t>
  </si>
  <si>
    <t>ミノリサイクルB型</t>
  </si>
  <si>
    <t>ゆきあいの里</t>
  </si>
  <si>
    <t>農園カフェ日々木</t>
  </si>
  <si>
    <t>農工園千里平</t>
  </si>
  <si>
    <t>杉の子</t>
  </si>
  <si>
    <t>吉エ門</t>
  </si>
  <si>
    <t>サンライズ安心就労センター</t>
  </si>
  <si>
    <t>となみの杜</t>
  </si>
  <si>
    <t>工房野の花</t>
  </si>
  <si>
    <t>指定障害福祉サービス事業所青森うとうの園</t>
  </si>
  <si>
    <t>あすなろクリーナース</t>
  </si>
  <si>
    <t>あるふぁ</t>
  </si>
  <si>
    <t>あさひ</t>
  </si>
  <si>
    <t>就労継続支援B型事業所あるふぁNEXT</t>
  </si>
  <si>
    <t>サポートセンターみらい</t>
  </si>
  <si>
    <t>障がい者福祉サービスゆみと就労支援事業所</t>
  </si>
  <si>
    <t>障害者サービスセンターさくら</t>
  </si>
  <si>
    <t>あっとワーク</t>
  </si>
  <si>
    <t>指定障害者支援施設　青森コロニーセンター</t>
  </si>
  <si>
    <t>指定障害福祉サービス事業所　青森コロニーソレイユ</t>
  </si>
  <si>
    <t>サポートセンターあさひ</t>
  </si>
  <si>
    <t>いろりの家</t>
  </si>
  <si>
    <t>アイデンド十和田</t>
  </si>
  <si>
    <t>アイデンド八戸　就労継続支援B型事業所</t>
  </si>
  <si>
    <t>アイデンド八戸</t>
  </si>
  <si>
    <t>ふわっち・おくの</t>
  </si>
  <si>
    <t>R4.12月に休止</t>
  </si>
  <si>
    <t>おおばこ作業所</t>
  </si>
  <si>
    <t>N-STAGE</t>
  </si>
  <si>
    <t>ワークサポート八晃園</t>
  </si>
  <si>
    <t>就労継続支援B型　クララス</t>
  </si>
  <si>
    <t>多機能事業所</t>
  </si>
  <si>
    <t>トータルサポート・ソレイユ</t>
  </si>
  <si>
    <t>福祉工房ソレイユ</t>
  </si>
  <si>
    <t>ワークプラザ　ソレイユ</t>
  </si>
  <si>
    <t>クローバーズ・ピア八戸南</t>
  </si>
  <si>
    <t>クローバー作業所</t>
  </si>
  <si>
    <t>豊穣ウエルネス</t>
  </si>
  <si>
    <t>就労継続支援B型事業所　心のとも作業所</t>
  </si>
  <si>
    <t>就労継続支援B型 ワークステーション</t>
  </si>
  <si>
    <t>森の菜園</t>
  </si>
  <si>
    <t>きりんの里</t>
  </si>
  <si>
    <t>リヴェールユートピア</t>
  </si>
  <si>
    <t>ジョイフルパークユートピア</t>
  </si>
  <si>
    <t>田面木の家</t>
  </si>
  <si>
    <t>就労継続支援B型事業所　ブレイブ</t>
  </si>
  <si>
    <t>就労継続支援B型POKAPOKA</t>
  </si>
  <si>
    <t>ハート・ツリー</t>
  </si>
  <si>
    <t>ここロード</t>
  </si>
  <si>
    <t>令和5年4月1日より法人名変更
（旧法人名　NPO法人ワーカーズコープ）</t>
  </si>
  <si>
    <t>待望園</t>
  </si>
  <si>
    <t>就労支援施設「すてっぷ」</t>
  </si>
  <si>
    <t>森の工房ふれ・あい</t>
  </si>
  <si>
    <t>ハートスポット事業所</t>
  </si>
  <si>
    <t>憩いの広場　まんぷく</t>
  </si>
  <si>
    <t>就労サポートセンターはくちょう</t>
  </si>
  <si>
    <t>就労継続支援Ｂ型事業所はっこう</t>
  </si>
  <si>
    <t>ジョブタス弘前八幡事業所</t>
  </si>
  <si>
    <t>障害福祉施設ハートランドさくら</t>
  </si>
  <si>
    <t>就労サポートセンターほほ笑み</t>
  </si>
  <si>
    <t>ALIVE</t>
  </si>
  <si>
    <t>多機能型事業所　大石の里</t>
  </si>
  <si>
    <t>青森ワークキャンパス</t>
  </si>
  <si>
    <t>就労継続支援 B 型Ｃ－ＦＬＯＷＥＲ</t>
  </si>
  <si>
    <t>ワークセンターのれそれ</t>
  </si>
  <si>
    <t>ワークいずみ</t>
  </si>
  <si>
    <t>柿の木苑</t>
  </si>
  <si>
    <t>ワーク柿の木苑</t>
  </si>
  <si>
    <t>アップルハウス大釈迦</t>
  </si>
  <si>
    <t>ソーシャルファームエッグス</t>
  </si>
  <si>
    <t>エコル</t>
  </si>
  <si>
    <t>ラ・ブランジュリー・ドゥ・ラ・リビエール</t>
  </si>
  <si>
    <t>R5.2.1開設</t>
  </si>
  <si>
    <t>ワークキャンパス大鰐</t>
  </si>
  <si>
    <t>クリサンサマム</t>
  </si>
  <si>
    <t>自立支援居場所協会</t>
  </si>
  <si>
    <t>R4.4.1開設</t>
  </si>
  <si>
    <t>山郷館デイサービスセンター黒石</t>
  </si>
  <si>
    <t>就労支援事業所リトルｂｙリトル</t>
  </si>
  <si>
    <t>日中活動支援センターわいわい　就労継続支援B型事業所　わいわい</t>
    <phoneticPr fontId="2"/>
  </si>
  <si>
    <t>障害者就労トライアルセンターボイス</t>
    <phoneticPr fontId="2"/>
  </si>
  <si>
    <t>R4.7.1開設</t>
    <rPh sb="6" eb="8">
      <t>カイセツ</t>
    </rPh>
    <phoneticPr fontId="2"/>
  </si>
  <si>
    <t>R4.4.1開設。R4.4.1～R5.3.30利用者なし。R5.3.31～1名利用開始。</t>
    <phoneticPr fontId="2"/>
  </si>
  <si>
    <t>R4.4.1開設</t>
    <rPh sb="6" eb="8">
      <t>カイセツ</t>
    </rPh>
    <phoneticPr fontId="2"/>
  </si>
  <si>
    <t>R4.9.1開設</t>
    <rPh sb="6" eb="8">
      <t>カイセツ</t>
    </rPh>
    <phoneticPr fontId="2"/>
  </si>
  <si>
    <t>R4.11.1開設</t>
    <rPh sb="7" eb="9">
      <t>カイセツ</t>
    </rPh>
    <phoneticPr fontId="2"/>
  </si>
  <si>
    <t>R5.4.1～休止</t>
    <phoneticPr fontId="2"/>
  </si>
  <si>
    <t>R4.6.1開設</t>
    <rPh sb="6" eb="8">
      <t>カイセツ</t>
    </rPh>
    <phoneticPr fontId="2"/>
  </si>
  <si>
    <t>特定非営利活動法人ＪＯＹ</t>
  </si>
  <si>
    <t>8420005007239</t>
  </si>
  <si>
    <t>特定非営利活動法人
シニアネット弘前</t>
  </si>
  <si>
    <t>9420005004383</t>
  </si>
  <si>
    <t>つがる三和会</t>
  </si>
  <si>
    <t>株式会社エイビス青森</t>
  </si>
  <si>
    <t>就労継続支援A型事業所　りんごっこ</t>
  </si>
  <si>
    <t>就労継続支援A型事業所　響</t>
  </si>
  <si>
    <t>就労継続支援A型事業所ジョイネット大町</t>
  </si>
  <si>
    <t>障害福祉就労継続支援（A型）三和の里</t>
  </si>
  <si>
    <t>エイポール</t>
  </si>
  <si>
    <t>R5.3.1新規</t>
  </si>
  <si>
    <t>合同会社ワークスくろいし</t>
  </si>
  <si>
    <t>5420003001865</t>
  </si>
  <si>
    <t>らいふしふと合同会社</t>
  </si>
  <si>
    <t>株式会社　さくらの杜</t>
  </si>
  <si>
    <t>5420005007101</t>
  </si>
  <si>
    <t>特定非営利活動法人ビルシャナ</t>
  </si>
  <si>
    <t>株式会社　アドバンス</t>
  </si>
  <si>
    <t>株式会社エール</t>
  </si>
  <si>
    <t>9420005002180</t>
  </si>
  <si>
    <t>特定非営利活動法人　明星会</t>
  </si>
  <si>
    <t>有限会社　サンユー工業</t>
  </si>
  <si>
    <t>株式会社ハニービー</t>
  </si>
  <si>
    <t>和晃会</t>
  </si>
  <si>
    <t>4420005006657</t>
  </si>
  <si>
    <t>特定非営利活動法人エスペランサ</t>
  </si>
  <si>
    <t>株式会社レッドコンパス</t>
  </si>
  <si>
    <t>株式会社帆の風</t>
  </si>
  <si>
    <t>株式会社トーワサポート</t>
  </si>
  <si>
    <t>(株)ノーマライゼーション</t>
  </si>
  <si>
    <t>8420001016029</t>
  </si>
  <si>
    <t>株式会社エヌショリューション</t>
  </si>
  <si>
    <t>合同会社小笠原華麗コーポレーション</t>
  </si>
  <si>
    <t>株式会社みよし農園</t>
  </si>
  <si>
    <t>2420001015498</t>
  </si>
  <si>
    <t>株式会社アールG</t>
  </si>
  <si>
    <t>3420001007825</t>
  </si>
  <si>
    <t>株式会社ライブワークス</t>
  </si>
  <si>
    <t>4200-05-007730</t>
  </si>
  <si>
    <t>一般社団法人　炎</t>
  </si>
  <si>
    <t>2420001008766</t>
  </si>
  <si>
    <t>株式会社太陽ファーム</t>
  </si>
  <si>
    <t>株式会社紘星会</t>
  </si>
  <si>
    <t>9420005006669</t>
  </si>
  <si>
    <t>一般社団法人ユニバーサルネット</t>
  </si>
  <si>
    <t>株式会社ふぁーすと</t>
  </si>
  <si>
    <t>GENTEN株式会社</t>
  </si>
  <si>
    <t>つかのファーム</t>
  </si>
  <si>
    <t>就労継続支援A型きらめき</t>
  </si>
  <si>
    <t>アクシオ</t>
  </si>
  <si>
    <t>くいーる作業所・花園</t>
  </si>
  <si>
    <t>さくらの杜</t>
  </si>
  <si>
    <t>ビルシャナ</t>
  </si>
  <si>
    <t>就労継続支援A型事業所　あどばんす</t>
  </si>
  <si>
    <t>就労継続支援A型事業所みのり</t>
  </si>
  <si>
    <t>にじのいろ</t>
  </si>
  <si>
    <t>くいーる作業所</t>
  </si>
  <si>
    <t>ワークサポートおいらせ</t>
  </si>
  <si>
    <t>令和４年７月開所</t>
  </si>
  <si>
    <t>株式会社HSS青森事業所</t>
  </si>
  <si>
    <t>self-A・ハニービー八戸</t>
  </si>
  <si>
    <t>ふ～どスタジオ八晃園</t>
  </si>
  <si>
    <t>エフリング弘前事業所</t>
  </si>
  <si>
    <t>丸山の郷</t>
  </si>
  <si>
    <t>ニューフォレスト株式会社青森事業所</t>
  </si>
  <si>
    <t>ルミック</t>
  </si>
  <si>
    <t>F3</t>
  </si>
  <si>
    <t>株式会社帆の風 五所川原事業所</t>
  </si>
  <si>
    <t>就労継続支援事業所　情熱</t>
  </si>
  <si>
    <t>トラストソリューション</t>
  </si>
  <si>
    <t>はたらき方研究所りんごの種</t>
  </si>
  <si>
    <t>株式会社エヌショリューション十三日町事業所</t>
  </si>
  <si>
    <t>ハート</t>
  </si>
  <si>
    <t>就労継続支援A型事業所　心結</t>
  </si>
  <si>
    <t>co na</t>
  </si>
  <si>
    <t>ドリーム</t>
  </si>
  <si>
    <t>Ｓ・ライン</t>
  </si>
  <si>
    <t>ライブワークス</t>
  </si>
  <si>
    <t>就労継続支援A型事業所　ハナタバ</t>
  </si>
  <si>
    <t>AlphaGrowth</t>
  </si>
  <si>
    <t>cafe42</t>
  </si>
  <si>
    <t>豊穣の杜作業所</t>
  </si>
  <si>
    <t>就労継続支援A型事業所　「さくら」</t>
  </si>
  <si>
    <t>指定障害福祉サービス事業所　カフェレストラン茶居花</t>
  </si>
  <si>
    <t>株式会社はちのへ東奥朝日ソリューション　アレスコ</t>
  </si>
  <si>
    <t>心の里うぐいす</t>
  </si>
  <si>
    <t>心の里グリーンガーデン</t>
  </si>
  <si>
    <t>株式会社ふぁーすと　八戸事業所</t>
  </si>
  <si>
    <t>わん・せるふ</t>
  </si>
  <si>
    <t>R4.5.1開設</t>
    <rPh sb="6" eb="8">
      <t>カイセツ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</si>
</sst>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_);[Red]\(0\)"/>
    <numFmt numFmtId="182" formatCode="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7" fontId="1" fillId="0" borderId="16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6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22" xfId="0" applyNumberFormat="1" applyFont="1" applyFill="1" applyBorder="1" applyAlignment="1">
      <alignment vertical="center"/>
    </xf>
    <xf numFmtId="177" fontId="1" fillId="0" borderId="20" xfId="0" applyNumberFormat="1" applyFont="1" applyFill="1" applyBorder="1" applyAlignment="1">
      <alignment vertical="center"/>
    </xf>
    <xf numFmtId="177" fontId="1" fillId="0" borderId="21" xfId="0" applyNumberFormat="1" applyFont="1" applyFill="1" applyBorder="1" applyAlignment="1">
      <alignment vertical="center"/>
    </xf>
    <xf numFmtId="177" fontId="0" fillId="0" borderId="20" xfId="0" applyNumberFormat="1" applyFont="1" applyFill="1" applyBorder="1" applyAlignment="1">
      <alignment vertical="center"/>
    </xf>
    <xf numFmtId="177" fontId="1" fillId="0" borderId="20" xfId="0" applyNumberFormat="1" applyFont="1" applyFill="1" applyBorder="1" applyAlignment="1">
      <alignment horizontal="center" vertical="center" shrinkToFit="1"/>
    </xf>
    <xf numFmtId="177" fontId="1" fillId="0" borderId="9" xfId="0" applyNumberFormat="1" applyFont="1" applyFill="1" applyBorder="1" applyAlignment="1">
      <alignment vertical="center" shrinkToFit="1"/>
    </xf>
    <xf numFmtId="0" fontId="0" fillId="8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8" borderId="1" xfId="0" applyFont="1" applyFill="1" applyBorder="1" applyAlignment="1">
      <alignment vertical="center" shrinkToFit="1"/>
    </xf>
    <xf numFmtId="0" fontId="0" fillId="8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8" borderId="1" xfId="0" applyFont="1" applyFill="1" applyBorder="1" applyAlignment="1">
      <alignment horizontal="left" vertical="center" shrinkToFit="1"/>
    </xf>
    <xf numFmtId="49" fontId="0" fillId="0" borderId="1" xfId="3" applyNumberFormat="1" applyFont="1" applyFill="1" applyBorder="1" applyAlignment="1">
      <alignment horizontal="left" vertical="center" shrinkToFit="1"/>
    </xf>
    <xf numFmtId="49" fontId="1" fillId="8" borderId="1" xfId="3" applyNumberFormat="1" applyFont="1" applyFill="1" applyBorder="1" applyAlignment="1">
      <alignment horizontal="left" vertical="center" shrinkToFit="1"/>
    </xf>
    <xf numFmtId="0" fontId="0" fillId="8" borderId="1" xfId="0" applyFont="1" applyFill="1" applyBorder="1">
      <alignment vertical="center"/>
    </xf>
    <xf numFmtId="0" fontId="0" fillId="0" borderId="1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7" fontId="1" fillId="0" borderId="23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>
      <alignment vertical="center"/>
    </xf>
    <xf numFmtId="177" fontId="1" fillId="0" borderId="24" xfId="0" applyNumberFormat="1" applyFont="1" applyFill="1" applyBorder="1" applyAlignment="1">
      <alignment horizontal="center" vertical="center" shrinkToFit="1"/>
    </xf>
    <xf numFmtId="0" fontId="0" fillId="0" borderId="25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9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177" fontId="1" fillId="0" borderId="26" xfId="0" applyNumberFormat="1" applyFont="1" applyFill="1" applyBorder="1" applyAlignment="1">
      <alignment horizontal="center" vertical="center" shrinkToFit="1"/>
    </xf>
    <xf numFmtId="9" fontId="1" fillId="0" borderId="26" xfId="0" applyNumberFormat="1" applyFont="1" applyFill="1" applyBorder="1" applyAlignment="1">
      <alignment horizontal="center" vertical="center" shrinkToFit="1"/>
    </xf>
    <xf numFmtId="0" fontId="0" fillId="0" borderId="26" xfId="0" applyFont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0" fontId="1" fillId="0" borderId="26" xfId="0" applyFont="1" applyFill="1" applyBorder="1">
      <alignment vertical="center"/>
    </xf>
    <xf numFmtId="0" fontId="8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9" fillId="8" borderId="0" xfId="3" applyFont="1" applyFill="1" applyAlignment="1">
      <alignment horizontal="center" vertical="center" shrinkToFit="1"/>
    </xf>
    <xf numFmtId="0" fontId="0" fillId="8" borderId="2" xfId="0" applyFill="1" applyBorder="1" applyAlignment="1">
      <alignment horizontal="center" vertical="center"/>
    </xf>
    <xf numFmtId="0" fontId="1" fillId="0" borderId="27" xfId="0" applyFont="1" applyFill="1" applyBorder="1">
      <alignment vertical="center"/>
    </xf>
    <xf numFmtId="177" fontId="1" fillId="0" borderId="22" xfId="0" applyNumberFormat="1" applyFont="1" applyFill="1" applyBorder="1" applyAlignment="1">
      <alignment vertical="center" shrinkToFit="1"/>
    </xf>
    <xf numFmtId="180" fontId="1" fillId="0" borderId="23" xfId="0" applyNumberFormat="1" applyFont="1" applyFill="1" applyBorder="1" applyAlignment="1">
      <alignment horizontal="center" vertical="center" shrinkToFit="1"/>
    </xf>
    <xf numFmtId="180" fontId="1" fillId="0" borderId="23" xfId="0" applyNumberFormat="1" applyFont="1" applyFill="1" applyBorder="1">
      <alignment vertical="center"/>
    </xf>
    <xf numFmtId="180" fontId="1" fillId="0" borderId="24" xfId="0" applyNumberFormat="1" applyFont="1" applyFill="1" applyBorder="1">
      <alignment vertical="center"/>
    </xf>
    <xf numFmtId="180" fontId="1" fillId="0" borderId="24" xfId="0" applyNumberFormat="1" applyFont="1" applyFill="1" applyBorder="1" applyAlignment="1">
      <alignment horizontal="center" vertical="center" shrinkToFit="1"/>
    </xf>
    <xf numFmtId="177" fontId="1" fillId="0" borderId="15" xfId="0" applyNumberFormat="1" applyFont="1" applyFill="1" applyBorder="1" applyAlignment="1">
      <alignment horizontal="center" vertical="center" shrinkToFit="1"/>
    </xf>
    <xf numFmtId="177" fontId="1" fillId="0" borderId="30" xfId="0" applyNumberFormat="1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177" fontId="1" fillId="0" borderId="17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left" vertical="center" shrinkToFit="1"/>
    </xf>
    <xf numFmtId="0" fontId="4" fillId="0" borderId="31" xfId="0" applyFont="1" applyFill="1" applyBorder="1">
      <alignment vertical="center"/>
    </xf>
    <xf numFmtId="0" fontId="1" fillId="0" borderId="26" xfId="0" applyNumberFormat="1" applyFont="1" applyFill="1" applyBorder="1" applyAlignment="1">
      <alignment horizontal="right" vertical="center"/>
    </xf>
    <xf numFmtId="0" fontId="0" fillId="0" borderId="32" xfId="0" applyFont="1" applyFill="1" applyBorder="1">
      <alignment vertical="center"/>
    </xf>
    <xf numFmtId="177" fontId="1" fillId="0" borderId="32" xfId="0" applyNumberFormat="1" applyFont="1" applyFill="1" applyBorder="1" applyAlignment="1">
      <alignment horizontal="center" vertical="center" shrinkToFit="1"/>
    </xf>
    <xf numFmtId="0" fontId="1" fillId="0" borderId="33" xfId="0" applyFont="1" applyFill="1" applyBorder="1">
      <alignment vertical="center"/>
    </xf>
    <xf numFmtId="0" fontId="1" fillId="0" borderId="34" xfId="0" applyFont="1" applyFill="1" applyBorder="1">
      <alignment vertical="center"/>
    </xf>
    <xf numFmtId="177" fontId="0" fillId="0" borderId="0" xfId="0" applyNumberFormat="1" applyFont="1" applyFill="1" applyBorder="1" applyAlignment="1">
      <alignment vertical="center" wrapText="1"/>
    </xf>
    <xf numFmtId="176" fontId="13" fillId="0" borderId="0" xfId="0" applyNumberFormat="1" applyFont="1" applyFill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 shrinkToFit="1"/>
    </xf>
    <xf numFmtId="0" fontId="13" fillId="0" borderId="0" xfId="0" applyFont="1" applyFill="1">
      <alignment vertical="center"/>
    </xf>
    <xf numFmtId="180" fontId="1" fillId="0" borderId="35" xfId="0" applyNumberFormat="1" applyFont="1" applyFill="1" applyBorder="1" applyAlignment="1">
      <alignment horizontal="center" vertical="center" shrinkToFit="1"/>
    </xf>
    <xf numFmtId="177" fontId="1" fillId="0" borderId="35" xfId="0" applyNumberFormat="1" applyFont="1" applyFill="1" applyBorder="1" applyAlignment="1">
      <alignment horizontal="center" vertical="center" shrinkToFit="1"/>
    </xf>
    <xf numFmtId="177" fontId="1" fillId="0" borderId="28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 shrinkToFit="1"/>
    </xf>
    <xf numFmtId="179" fontId="0" fillId="0" borderId="37" xfId="0" applyNumberFormat="1" applyFont="1" applyFill="1" applyBorder="1" applyAlignment="1">
      <alignment vertical="center"/>
    </xf>
    <xf numFmtId="177" fontId="1" fillId="0" borderId="37" xfId="0" applyNumberFormat="1" applyFont="1" applyFill="1" applyBorder="1" applyAlignment="1">
      <alignment vertical="center" shrinkToFit="1"/>
    </xf>
    <xf numFmtId="180" fontId="1" fillId="0" borderId="35" xfId="0" applyNumberFormat="1" applyFont="1" applyFill="1" applyBorder="1">
      <alignment vertical="center"/>
    </xf>
    <xf numFmtId="0" fontId="0" fillId="4" borderId="36" xfId="0" applyFill="1" applyBorder="1" applyAlignment="1">
      <alignment vertical="center" shrinkToFit="1"/>
    </xf>
    <xf numFmtId="177" fontId="0" fillId="4" borderId="36" xfId="0" applyNumberFormat="1" applyFill="1" applyBorder="1" applyAlignment="1">
      <alignment horizontal="center" vertical="center" shrinkToFit="1"/>
    </xf>
    <xf numFmtId="177" fontId="0" fillId="5" borderId="36" xfId="0" applyNumberFormat="1" applyFont="1" applyFill="1" applyBorder="1" applyAlignment="1">
      <alignment horizontal="center" vertical="center" shrinkToFit="1"/>
    </xf>
    <xf numFmtId="177" fontId="7" fillId="5" borderId="36" xfId="0" applyNumberFormat="1" applyFont="1" applyFill="1" applyBorder="1" applyAlignment="1">
      <alignment horizontal="center" vertical="center" shrinkToFit="1"/>
    </xf>
    <xf numFmtId="0" fontId="7" fillId="5" borderId="36" xfId="0" applyFont="1" applyFill="1" applyBorder="1" applyAlignment="1">
      <alignment horizontal="center" vertical="center" shrinkToFit="1"/>
    </xf>
    <xf numFmtId="177" fontId="0" fillId="6" borderId="36" xfId="0" applyNumberFormat="1" applyFont="1" applyFill="1" applyBorder="1" applyAlignment="1">
      <alignment horizontal="center" vertical="center" shrinkToFit="1"/>
    </xf>
    <xf numFmtId="177" fontId="7" fillId="6" borderId="36" xfId="0" applyNumberFormat="1" applyFont="1" applyFill="1" applyBorder="1" applyAlignment="1">
      <alignment horizontal="center" vertical="center" shrinkToFit="1"/>
    </xf>
    <xf numFmtId="0" fontId="7" fillId="6" borderId="36" xfId="0" applyFont="1" applyFill="1" applyBorder="1" applyAlignment="1">
      <alignment horizontal="center" vertical="center" shrinkToFit="1"/>
    </xf>
    <xf numFmtId="177" fontId="0" fillId="4" borderId="36" xfId="0" applyNumberFormat="1" applyFont="1" applyFill="1" applyBorder="1" applyAlignment="1">
      <alignment horizontal="center" vertical="center"/>
    </xf>
    <xf numFmtId="177" fontId="0" fillId="4" borderId="36" xfId="0" applyNumberFormat="1" applyFont="1" applyFill="1" applyBorder="1" applyAlignment="1">
      <alignment horizontal="center" vertical="center" wrapText="1"/>
    </xf>
    <xf numFmtId="177" fontId="0" fillId="4" borderId="36" xfId="0" applyNumberFormat="1" applyFont="1" applyFill="1" applyBorder="1" applyAlignment="1">
      <alignment vertical="center"/>
    </xf>
    <xf numFmtId="177" fontId="0" fillId="10" borderId="36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shrinkToFit="1"/>
    </xf>
    <xf numFmtId="177" fontId="1" fillId="0" borderId="38" xfId="0" applyNumberFormat="1" applyFont="1" applyFill="1" applyBorder="1" applyAlignment="1">
      <alignment horizontal="center" vertical="center" shrinkToFit="1"/>
    </xf>
    <xf numFmtId="181" fontId="1" fillId="0" borderId="0" xfId="0" applyNumberFormat="1" applyFont="1" applyFill="1">
      <alignment vertical="center"/>
    </xf>
    <xf numFmtId="181" fontId="1" fillId="0" borderId="0" xfId="0" applyNumberFormat="1" applyFont="1" applyFill="1" applyBorder="1" applyAlignment="1">
      <alignment horizontal="right" vertical="center"/>
    </xf>
    <xf numFmtId="182" fontId="1" fillId="0" borderId="0" xfId="0" applyNumberFormat="1" applyFont="1" applyFill="1">
      <alignment vertical="center"/>
    </xf>
    <xf numFmtId="182" fontId="0" fillId="8" borderId="2" xfId="0" applyNumberFormat="1" applyFill="1" applyBorder="1" applyAlignment="1">
      <alignment horizontal="center" vertical="center"/>
    </xf>
    <xf numFmtId="182" fontId="0" fillId="8" borderId="1" xfId="0" applyNumberForma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right" vertical="center"/>
    </xf>
    <xf numFmtId="181" fontId="0" fillId="8" borderId="2" xfId="0" applyNumberFormat="1" applyFill="1" applyBorder="1" applyAlignment="1">
      <alignment horizontal="center" vertical="center" shrinkToFit="1"/>
    </xf>
    <xf numFmtId="181" fontId="0" fillId="8" borderId="1" xfId="0" applyNumberFormat="1" applyFill="1" applyBorder="1" applyAlignment="1">
      <alignment horizontal="center" vertical="center" shrinkToFit="1"/>
    </xf>
    <xf numFmtId="181" fontId="0" fillId="8" borderId="13" xfId="0" applyNumberFormat="1" applyFill="1" applyBorder="1" applyAlignment="1">
      <alignment horizontal="center" vertical="center" shrinkToFit="1"/>
    </xf>
    <xf numFmtId="0" fontId="0" fillId="8" borderId="2" xfId="0" applyFill="1" applyBorder="1" applyAlignment="1">
      <alignment horizontal="center" vertical="center" shrinkToFit="1"/>
    </xf>
    <xf numFmtId="0" fontId="0" fillId="8" borderId="1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13" xfId="0" applyFont="1" applyFill="1" applyBorder="1" applyAlignment="1">
      <alignment horizontal="left" vertical="center" shrinkToFit="1"/>
    </xf>
    <xf numFmtId="177" fontId="0" fillId="0" borderId="9" xfId="0" applyNumberFormat="1" applyFont="1" applyFill="1" applyBorder="1" applyAlignment="1">
      <alignment vertical="center" shrinkToFit="1"/>
    </xf>
    <xf numFmtId="0" fontId="0" fillId="0" borderId="9" xfId="0" applyNumberFormat="1" applyFont="1" applyFill="1" applyBorder="1" applyAlignment="1">
      <alignment vertical="center" shrinkToFit="1"/>
    </xf>
    <xf numFmtId="180" fontId="1" fillId="0" borderId="39" xfId="0" applyNumberFormat="1" applyFont="1" applyFill="1" applyBorder="1" applyAlignment="1">
      <alignment horizontal="center" vertical="center" shrinkToFit="1"/>
    </xf>
    <xf numFmtId="182" fontId="0" fillId="8" borderId="31" xfId="0" applyNumberFormat="1" applyFill="1" applyBorder="1" applyAlignment="1">
      <alignment horizontal="center" vertical="center"/>
    </xf>
    <xf numFmtId="182" fontId="0" fillId="8" borderId="2" xfId="0" applyNumberFormat="1" applyFill="1" applyBorder="1" applyAlignment="1">
      <alignment horizontal="center" vertical="center" shrinkToFit="1"/>
    </xf>
    <xf numFmtId="182" fontId="0" fillId="8" borderId="1" xfId="0" applyNumberForma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0" fillId="8" borderId="1" xfId="0" applyFill="1" applyBorder="1" applyAlignment="1">
      <alignment horizontal="center" vertical="center" shrinkToFit="1"/>
    </xf>
    <xf numFmtId="177" fontId="0" fillId="0" borderId="22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8" borderId="1" xfId="0" applyFont="1" applyFill="1" applyBorder="1" applyAlignment="1">
      <alignment horizontal="left" vertical="center" shrinkToFit="1"/>
    </xf>
    <xf numFmtId="0" fontId="0" fillId="0" borderId="24" xfId="0" applyFont="1" applyFill="1" applyBorder="1">
      <alignment vertical="center"/>
    </xf>
    <xf numFmtId="0" fontId="0" fillId="0" borderId="35" xfId="0" applyFont="1" applyFill="1" applyBorder="1">
      <alignment vertical="center"/>
    </xf>
    <xf numFmtId="177" fontId="1" fillId="0" borderId="7" xfId="0" applyNumberFormat="1" applyFont="1" applyFill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9" fontId="0" fillId="0" borderId="40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77" fontId="1" fillId="0" borderId="41" xfId="0" applyNumberFormat="1" applyFont="1" applyFill="1" applyBorder="1" applyAlignment="1">
      <alignment horizontal="center" vertical="center" shrinkToFit="1"/>
    </xf>
    <xf numFmtId="177" fontId="1" fillId="0" borderId="40" xfId="0" applyNumberFormat="1" applyFont="1" applyFill="1" applyBorder="1" applyAlignment="1">
      <alignment vertical="center" shrinkToFit="1"/>
    </xf>
    <xf numFmtId="177" fontId="1" fillId="0" borderId="42" xfId="0" applyNumberFormat="1" applyFont="1" applyFill="1" applyBorder="1" applyAlignment="1">
      <alignment vertical="center"/>
    </xf>
    <xf numFmtId="177" fontId="1" fillId="0" borderId="43" xfId="0" applyNumberFormat="1" applyFont="1" applyFill="1" applyBorder="1" applyAlignment="1">
      <alignment vertical="center"/>
    </xf>
    <xf numFmtId="177" fontId="1" fillId="0" borderId="44" xfId="0" applyNumberFormat="1" applyFont="1" applyFill="1" applyBorder="1" applyAlignment="1">
      <alignment vertical="center"/>
    </xf>
    <xf numFmtId="179" fontId="0" fillId="0" borderId="45" xfId="0" applyNumberFormat="1" applyFont="1" applyFill="1" applyBorder="1" applyAlignment="1">
      <alignment vertical="center"/>
    </xf>
    <xf numFmtId="177" fontId="0" fillId="0" borderId="43" xfId="0" applyNumberFormat="1" applyFont="1" applyFill="1" applyBorder="1" applyAlignment="1">
      <alignment vertical="center"/>
    </xf>
    <xf numFmtId="177" fontId="1" fillId="0" borderId="46" xfId="0" applyNumberFormat="1" applyFont="1" applyFill="1" applyBorder="1" applyAlignment="1">
      <alignment horizontal="center" vertical="center" shrinkToFit="1"/>
    </xf>
    <xf numFmtId="177" fontId="1" fillId="0" borderId="42" xfId="0" applyNumberFormat="1" applyFont="1" applyFill="1" applyBorder="1" applyAlignment="1">
      <alignment vertical="center" shrinkToFit="1"/>
    </xf>
    <xf numFmtId="0" fontId="0" fillId="0" borderId="47" xfId="0" applyFill="1" applyBorder="1">
      <alignment vertical="center"/>
    </xf>
    <xf numFmtId="180" fontId="0" fillId="0" borderId="49" xfId="0" applyNumberFormat="1" applyFont="1" applyFill="1" applyBorder="1">
      <alignment vertical="center"/>
    </xf>
    <xf numFmtId="180" fontId="0" fillId="0" borderId="50" xfId="0" applyNumberFormat="1" applyFont="1" applyFill="1" applyBorder="1">
      <alignment vertical="center"/>
    </xf>
    <xf numFmtId="180" fontId="0" fillId="0" borderId="51" xfId="0" applyNumberFormat="1" applyFont="1" applyFill="1" applyBorder="1">
      <alignment vertical="center"/>
    </xf>
    <xf numFmtId="180" fontId="0" fillId="0" borderId="7" xfId="0" applyNumberFormat="1" applyFont="1" applyFill="1" applyBorder="1">
      <alignment vertical="center"/>
    </xf>
    <xf numFmtId="177" fontId="1" fillId="0" borderId="25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>
      <alignment vertical="center"/>
    </xf>
    <xf numFmtId="180" fontId="1" fillId="0" borderId="48" xfId="0" applyNumberFormat="1" applyFont="1" applyFill="1" applyBorder="1">
      <alignment vertical="center"/>
    </xf>
    <xf numFmtId="177" fontId="1" fillId="0" borderId="52" xfId="0" applyNumberFormat="1" applyFont="1" applyFill="1" applyBorder="1" applyAlignment="1">
      <alignment vertical="center"/>
    </xf>
    <xf numFmtId="177" fontId="1" fillId="0" borderId="53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7" fontId="0" fillId="0" borderId="53" xfId="0" applyNumberFormat="1" applyFont="1" applyFill="1" applyBorder="1" applyAlignment="1">
      <alignment vertical="center"/>
    </xf>
    <xf numFmtId="177" fontId="1" fillId="0" borderId="53" xfId="0" applyNumberFormat="1" applyFont="1" applyFill="1" applyBorder="1" applyAlignment="1">
      <alignment horizontal="center" vertical="center" shrinkToFit="1"/>
    </xf>
    <xf numFmtId="177" fontId="1" fillId="0" borderId="4" xfId="0" applyNumberFormat="1" applyFont="1" applyFill="1" applyBorder="1" applyAlignment="1">
      <alignment vertical="center" shrinkToFit="1"/>
    </xf>
    <xf numFmtId="176" fontId="12" fillId="3" borderId="1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176" fontId="12" fillId="2" borderId="13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3" fillId="0" borderId="0" xfId="0" applyNumberFormat="1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2" fillId="9" borderId="1" xfId="0" applyNumberFormat="1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77" fontId="0" fillId="4" borderId="36" xfId="0" applyNumberFormat="1" applyFont="1" applyFill="1" applyBorder="1" applyAlignment="1">
      <alignment horizontal="center" vertical="center"/>
    </xf>
    <xf numFmtId="177" fontId="0" fillId="4" borderId="36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4" borderId="36" xfId="0" applyFill="1" applyBorder="1" applyAlignment="1">
      <alignment horizontal="center" vertical="center" shrinkToFit="1"/>
    </xf>
    <xf numFmtId="177" fontId="1" fillId="4" borderId="36" xfId="0" applyNumberFormat="1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shrinkToFit="1"/>
    </xf>
    <xf numFmtId="0" fontId="0" fillId="5" borderId="36" xfId="0" applyFont="1" applyFill="1" applyBorder="1" applyAlignment="1">
      <alignment horizontal="center" vertical="center" shrinkToFit="1"/>
    </xf>
    <xf numFmtId="0" fontId="0" fillId="6" borderId="36" xfId="0" applyFont="1" applyFill="1" applyBorder="1" applyAlignment="1">
      <alignment horizontal="center" vertical="center" shrinkToFit="1"/>
    </xf>
    <xf numFmtId="0" fontId="16" fillId="4" borderId="36" xfId="0" applyFont="1" applyFill="1" applyBorder="1" applyAlignment="1">
      <alignment horizontal="center" vertical="center" shrinkToFit="1"/>
    </xf>
    <xf numFmtId="182" fontId="0" fillId="10" borderId="36" xfId="0" applyNumberFormat="1" applyFont="1" applyFill="1" applyBorder="1" applyAlignment="1">
      <alignment horizontal="center" vertical="center" shrinkToFit="1"/>
    </xf>
    <xf numFmtId="0" fontId="0" fillId="10" borderId="36" xfId="0" applyFont="1" applyFill="1" applyBorder="1" applyAlignment="1">
      <alignment horizontal="center" vertical="center" shrinkToFit="1"/>
    </xf>
    <xf numFmtId="181" fontId="0" fillId="10" borderId="36" xfId="0" applyNumberFormat="1" applyFont="1" applyFill="1" applyBorder="1" applyAlignment="1">
      <alignment horizontal="center" vertical="center" shrinkToFi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5</xdr:col>
      <xdr:colOff>9525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82880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10</xdr:col>
      <xdr:colOff>85724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3143251"/>
          <a:ext cx="7705724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欄及び</a:t>
          </a:r>
          <a:r>
            <a:rPr kumimoji="1" lang="en-US" altLang="ja-JP" sz="1600"/>
            <a:t>E</a:t>
          </a:r>
          <a:r>
            <a:rPr kumimoji="1" lang="ja-JP" altLang="en-US" sz="1600"/>
            <a:t>欄に記入ください。</a:t>
          </a:r>
          <a:r>
            <a:rPr kumimoji="1" lang="en-US" altLang="ja-JP" sz="1600"/>
            <a:t>D</a:t>
          </a:r>
          <a:r>
            <a:rPr kumimoji="1" lang="ja-JP" altLang="en-US" sz="1600"/>
            <a:t>欄は自動計算ため記入不要です。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tabSelected="1" view="pageBreakPreview" zoomScaleNormal="100" zoomScaleSheetLayoutView="100" workbookViewId="0">
      <selection activeCell="E22" sqref="E22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100" t="s">
        <v>60</v>
      </c>
    </row>
    <row r="3" spans="1:5" ht="15" customHeight="1" x14ac:dyDescent="0.15">
      <c r="A3" s="184" t="s">
        <v>34</v>
      </c>
      <c r="B3" s="186" t="s">
        <v>35</v>
      </c>
      <c r="C3" s="186" t="s">
        <v>36</v>
      </c>
      <c r="D3" s="186" t="s">
        <v>37</v>
      </c>
      <c r="E3" s="182" t="s">
        <v>38</v>
      </c>
    </row>
    <row r="4" spans="1:5" ht="36.75" customHeight="1" x14ac:dyDescent="0.15">
      <c r="A4" s="185"/>
      <c r="B4" s="187"/>
      <c r="C4" s="187"/>
      <c r="D4" s="187"/>
      <c r="E4" s="183"/>
    </row>
    <row r="5" spans="1:5" ht="15.95" customHeight="1" x14ac:dyDescent="0.15">
      <c r="A5" s="6" t="str">
        <f>施設数!A6</f>
        <v>青森県</v>
      </c>
      <c r="B5" s="7">
        <f>'就労Ａ型（雇用型）'!K74</f>
        <v>74084.761332167327</v>
      </c>
      <c r="C5" s="7">
        <f>'就労Ａ型（非雇用型）'!K26</f>
        <v>13044.646616541353</v>
      </c>
      <c r="D5" s="7">
        <f>就労B型!K213</f>
        <v>15685.94623146714</v>
      </c>
      <c r="E5" s="12">
        <f>('就労Ａ型（雇用型）'!J74+'就労Ａ型（非雇用型）'!J26+就労B型!J213)/('就労Ａ型（雇用型）'!I74+'就労Ａ型（非雇用型）'!I26+就労B型!I213)</f>
        <v>29251.823917351172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view="pageBreakPreview" zoomScaleNormal="100" zoomScaleSheetLayoutView="100" workbookViewId="0">
      <selection activeCell="B34" sqref="B34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100" t="s">
        <v>61</v>
      </c>
    </row>
    <row r="3" spans="1:5" ht="15" customHeight="1" x14ac:dyDescent="0.15">
      <c r="A3" s="184" t="s">
        <v>34</v>
      </c>
      <c r="B3" s="186" t="s">
        <v>35</v>
      </c>
      <c r="C3" s="186" t="s">
        <v>36</v>
      </c>
      <c r="D3" s="186" t="s">
        <v>37</v>
      </c>
      <c r="E3" s="182" t="s">
        <v>39</v>
      </c>
    </row>
    <row r="4" spans="1:5" ht="36.75" customHeight="1" x14ac:dyDescent="0.15">
      <c r="A4" s="185"/>
      <c r="B4" s="187"/>
      <c r="C4" s="187"/>
      <c r="D4" s="187"/>
      <c r="E4" s="183"/>
    </row>
    <row r="5" spans="1:5" ht="15.95" customHeight="1" x14ac:dyDescent="0.15">
      <c r="A5" s="6" t="str">
        <f>施設数!A6</f>
        <v>青森県</v>
      </c>
      <c r="B5" s="7">
        <f>'就労Ａ型（雇用型）'!N74</f>
        <v>847.92969595331897</v>
      </c>
      <c r="C5" s="7">
        <f>'就労Ａ型（非雇用型）'!N26</f>
        <v>152.43826468973091</v>
      </c>
      <c r="D5" s="7">
        <f>就労B型!N213</f>
        <v>213.24218088915987</v>
      </c>
      <c r="E5" s="12">
        <f>('就労Ａ型（雇用型）'!M74+'就労Ａ型（非雇用型）'!M26+就労B型!M213)/('就労Ａ型（雇用型）'!L74+'就労Ａ型（非雇用型）'!L26+就労B型!L213)</f>
        <v>380.90161942329928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J6"/>
  <sheetViews>
    <sheetView view="pageBreakPreview" zoomScaleNormal="100" zoomScaleSheetLayoutView="100" workbookViewId="0">
      <selection activeCell="H15" sqref="H15"/>
    </sheetView>
  </sheetViews>
  <sheetFormatPr defaultRowHeight="13.5" x14ac:dyDescent="0.15"/>
  <cols>
    <col min="1" max="10" width="10" customWidth="1"/>
    <col min="11" max="20" width="7.875" customWidth="1"/>
  </cols>
  <sheetData>
    <row r="1" spans="1:10" ht="21" x14ac:dyDescent="0.15">
      <c r="A1" s="191" t="s">
        <v>29</v>
      </c>
      <c r="B1" s="191"/>
      <c r="C1" s="191"/>
      <c r="D1" s="191"/>
      <c r="E1" s="191"/>
      <c r="F1" s="191"/>
      <c r="G1" s="191"/>
      <c r="H1" s="191"/>
    </row>
    <row r="3" spans="1:10" ht="26.25" customHeight="1" x14ac:dyDescent="0.15">
      <c r="A3" s="188" t="s">
        <v>40</v>
      </c>
      <c r="B3" s="193" t="s">
        <v>3</v>
      </c>
      <c r="C3" s="193"/>
      <c r="D3" s="193"/>
      <c r="E3" s="193"/>
      <c r="F3" s="193"/>
      <c r="G3" s="193"/>
      <c r="H3" s="193"/>
      <c r="I3" s="195" t="s">
        <v>7</v>
      </c>
      <c r="J3" s="195"/>
    </row>
    <row r="4" spans="1:10" ht="35.1" customHeight="1" x14ac:dyDescent="0.15">
      <c r="A4" s="189"/>
      <c r="B4" s="193" t="s">
        <v>41</v>
      </c>
      <c r="C4" s="193"/>
      <c r="D4" s="193" t="s">
        <v>42</v>
      </c>
      <c r="E4" s="193"/>
      <c r="F4" s="194" t="s">
        <v>43</v>
      </c>
      <c r="G4" s="194"/>
      <c r="H4" s="194"/>
      <c r="I4" s="196" t="s">
        <v>44</v>
      </c>
      <c r="J4" s="197"/>
    </row>
    <row r="5" spans="1:10" s="8" customFormat="1" ht="38.25" customHeight="1" x14ac:dyDescent="0.15">
      <c r="A5" s="190"/>
      <c r="B5" s="101" t="s">
        <v>45</v>
      </c>
      <c r="C5" s="101" t="s">
        <v>46</v>
      </c>
      <c r="D5" s="101" t="s">
        <v>45</v>
      </c>
      <c r="E5" s="101" t="s">
        <v>47</v>
      </c>
      <c r="F5" s="102" t="s">
        <v>45</v>
      </c>
      <c r="G5" s="102" t="s">
        <v>48</v>
      </c>
      <c r="H5" s="102" t="s">
        <v>0</v>
      </c>
      <c r="I5" s="198"/>
      <c r="J5" s="199"/>
    </row>
    <row r="6" spans="1:10" ht="73.5" customHeight="1" x14ac:dyDescent="0.15">
      <c r="A6" s="6" t="s">
        <v>64</v>
      </c>
      <c r="B6" s="11">
        <v>69</v>
      </c>
      <c r="C6" s="11">
        <v>82</v>
      </c>
      <c r="D6" s="11">
        <v>208</v>
      </c>
      <c r="E6" s="11">
        <v>249</v>
      </c>
      <c r="F6" s="9">
        <f>B6+D6</f>
        <v>277</v>
      </c>
      <c r="G6" s="9">
        <f>C6+E6</f>
        <v>331</v>
      </c>
      <c r="H6" s="10">
        <f>F6/G6</f>
        <v>0.8368580060422961</v>
      </c>
      <c r="I6" s="192">
        <v>6</v>
      </c>
      <c r="J6" s="192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W735"/>
  <sheetViews>
    <sheetView view="pageBreakPreview" topLeftCell="B43" zoomScale="80" zoomScaleNormal="100" zoomScaleSheetLayoutView="80" workbookViewId="0">
      <selection activeCell="T59" sqref="T59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8.375" style="4" customWidth="1"/>
    <col min="5" max="5" width="8.375" style="129" customWidth="1"/>
    <col min="6" max="6" width="25.625" style="4" customWidth="1"/>
    <col min="7" max="7" width="38.625" style="2" customWidth="1"/>
    <col min="8" max="8" width="6.75" style="13" customWidth="1"/>
    <col min="9" max="10" width="13.375" style="13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62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s="4" customFormat="1" ht="30" customHeight="1" thickBot="1" x14ac:dyDescent="0.2">
      <c r="A1" s="15"/>
      <c r="B1" s="103" t="s">
        <v>26</v>
      </c>
      <c r="E1" s="129"/>
      <c r="G1" s="16"/>
      <c r="H1" s="17"/>
      <c r="I1" s="17"/>
      <c r="J1" s="17"/>
      <c r="K1" s="18"/>
      <c r="L1" s="18"/>
      <c r="M1" s="18"/>
      <c r="N1" s="18"/>
    </row>
    <row r="2" spans="1:23" s="4" customFormat="1" ht="16.5" customHeight="1" thickBot="1" x14ac:dyDescent="0.2">
      <c r="A2" s="202"/>
      <c r="B2" s="205" t="s">
        <v>13</v>
      </c>
      <c r="C2" s="205" t="s">
        <v>14</v>
      </c>
      <c r="D2" s="213" t="s">
        <v>15</v>
      </c>
      <c r="E2" s="212" t="s">
        <v>16</v>
      </c>
      <c r="F2" s="213" t="s">
        <v>17</v>
      </c>
      <c r="G2" s="205" t="s">
        <v>18</v>
      </c>
      <c r="H2" s="211" t="s">
        <v>62</v>
      </c>
      <c r="I2" s="211"/>
      <c r="J2" s="211"/>
      <c r="K2" s="211"/>
      <c r="L2" s="211"/>
      <c r="M2" s="211"/>
      <c r="N2" s="211"/>
      <c r="O2" s="200" t="s">
        <v>22</v>
      </c>
      <c r="P2" s="200" t="s">
        <v>49</v>
      </c>
      <c r="Q2" s="200" t="s">
        <v>4</v>
      </c>
      <c r="R2" s="200"/>
      <c r="S2" s="200"/>
      <c r="T2" s="200"/>
      <c r="U2" s="200"/>
      <c r="V2" s="82"/>
    </row>
    <row r="3" spans="1:23" s="4" customFormat="1" ht="33.75" customHeight="1" thickBot="1" x14ac:dyDescent="0.2">
      <c r="A3" s="203"/>
      <c r="B3" s="205"/>
      <c r="C3" s="205"/>
      <c r="D3" s="213"/>
      <c r="E3" s="212"/>
      <c r="F3" s="213"/>
      <c r="G3" s="205"/>
      <c r="H3" s="112"/>
      <c r="I3" s="208" t="s">
        <v>2</v>
      </c>
      <c r="J3" s="209"/>
      <c r="K3" s="209"/>
      <c r="L3" s="210" t="s">
        <v>1</v>
      </c>
      <c r="M3" s="210"/>
      <c r="N3" s="210"/>
      <c r="O3" s="206"/>
      <c r="P3" s="206"/>
      <c r="Q3" s="200" t="s">
        <v>5</v>
      </c>
      <c r="R3" s="200"/>
      <c r="S3" s="200"/>
      <c r="T3" s="201" t="s">
        <v>6</v>
      </c>
      <c r="U3" s="201"/>
    </row>
    <row r="4" spans="1:23" s="15" customFormat="1" ht="38.25" customHeight="1" thickBot="1" x14ac:dyDescent="0.2">
      <c r="A4" s="204"/>
      <c r="B4" s="205"/>
      <c r="C4" s="205"/>
      <c r="D4" s="213"/>
      <c r="E4" s="212"/>
      <c r="F4" s="213"/>
      <c r="G4" s="205"/>
      <c r="H4" s="113" t="s">
        <v>19</v>
      </c>
      <c r="I4" s="114" t="s">
        <v>20</v>
      </c>
      <c r="J4" s="115" t="s">
        <v>30</v>
      </c>
      <c r="K4" s="116" t="s">
        <v>31</v>
      </c>
      <c r="L4" s="117" t="s">
        <v>21</v>
      </c>
      <c r="M4" s="118" t="s">
        <v>32</v>
      </c>
      <c r="N4" s="119" t="s">
        <v>33</v>
      </c>
      <c r="O4" s="207"/>
      <c r="P4" s="207"/>
      <c r="Q4" s="120" t="s">
        <v>50</v>
      </c>
      <c r="R4" s="121" t="s">
        <v>58</v>
      </c>
      <c r="S4" s="121" t="s">
        <v>55</v>
      </c>
      <c r="T4" s="122" t="s">
        <v>57</v>
      </c>
      <c r="U4" s="123" t="s">
        <v>56</v>
      </c>
    </row>
    <row r="5" spans="1:23" s="4" customFormat="1" ht="27" customHeight="1" x14ac:dyDescent="0.15">
      <c r="A5" s="14"/>
      <c r="B5" s="81" t="s">
        <v>63</v>
      </c>
      <c r="C5" s="107">
        <v>1</v>
      </c>
      <c r="D5" s="81">
        <v>2</v>
      </c>
      <c r="E5" s="145">
        <v>5420005003554</v>
      </c>
      <c r="F5" s="136" t="s">
        <v>73</v>
      </c>
      <c r="G5" s="108" t="s">
        <v>292</v>
      </c>
      <c r="H5" s="36">
        <v>10</v>
      </c>
      <c r="I5" s="37">
        <v>64</v>
      </c>
      <c r="J5" s="38">
        <v>5398927</v>
      </c>
      <c r="K5" s="109">
        <f t="shared" ref="K5:K65" si="0">IF(AND(I5&gt;0,J5&gt;0),J5/I5,0)</f>
        <v>84358.234375</v>
      </c>
      <c r="L5" s="39">
        <v>6237.5</v>
      </c>
      <c r="M5" s="38">
        <v>5398927</v>
      </c>
      <c r="N5" s="109">
        <f t="shared" ref="N5:N66" si="1">IF(AND(L5&gt;0,M5&gt;0),M5/L5,0)</f>
        <v>865.5594388777555</v>
      </c>
      <c r="O5" s="40"/>
      <c r="P5" s="110"/>
      <c r="Q5" s="106"/>
      <c r="R5" s="106"/>
      <c r="S5" s="104"/>
      <c r="T5" s="66"/>
      <c r="U5" s="111"/>
      <c r="V5" s="77">
        <v>1</v>
      </c>
      <c r="W5" s="77" t="s">
        <v>8</v>
      </c>
    </row>
    <row r="6" spans="1:23" s="4" customFormat="1" ht="27" customHeight="1" x14ac:dyDescent="0.15">
      <c r="A6" s="14"/>
      <c r="B6" s="42" t="s">
        <v>63</v>
      </c>
      <c r="C6" s="107">
        <v>2</v>
      </c>
      <c r="D6" s="42">
        <v>4</v>
      </c>
      <c r="E6" s="146">
        <v>2420003001604</v>
      </c>
      <c r="F6" s="148" t="s">
        <v>514</v>
      </c>
      <c r="G6" s="44" t="s">
        <v>514</v>
      </c>
      <c r="H6" s="36">
        <v>15</v>
      </c>
      <c r="I6" s="37">
        <v>149</v>
      </c>
      <c r="J6" s="38">
        <v>10177938</v>
      </c>
      <c r="K6" s="25">
        <f t="shared" si="0"/>
        <v>68308.308724832212</v>
      </c>
      <c r="L6" s="39">
        <v>12104</v>
      </c>
      <c r="M6" s="38">
        <v>10177938</v>
      </c>
      <c r="N6" s="25">
        <f t="shared" si="1"/>
        <v>840.87392597488429</v>
      </c>
      <c r="O6" s="40"/>
      <c r="P6" s="83"/>
      <c r="Q6" s="63" t="s">
        <v>286</v>
      </c>
      <c r="R6" s="63"/>
      <c r="S6" s="84">
        <v>0.01</v>
      </c>
      <c r="T6" s="64"/>
      <c r="U6" s="85"/>
      <c r="V6" s="77">
        <v>2</v>
      </c>
      <c r="W6" s="78" t="s">
        <v>9</v>
      </c>
    </row>
    <row r="7" spans="1:23" s="4" customFormat="1" ht="27" customHeight="1" x14ac:dyDescent="0.15">
      <c r="A7" s="14"/>
      <c r="B7" s="42" t="s">
        <v>63</v>
      </c>
      <c r="C7" s="107">
        <v>3</v>
      </c>
      <c r="D7" s="42">
        <v>2</v>
      </c>
      <c r="E7" s="146">
        <v>5420005004404</v>
      </c>
      <c r="F7" s="148" t="s">
        <v>75</v>
      </c>
      <c r="G7" s="44" t="s">
        <v>550</v>
      </c>
      <c r="H7" s="36">
        <v>30</v>
      </c>
      <c r="I7" s="37">
        <v>226</v>
      </c>
      <c r="J7" s="38">
        <v>15315809</v>
      </c>
      <c r="K7" s="25">
        <f t="shared" si="0"/>
        <v>67769.066371681416</v>
      </c>
      <c r="L7" s="39">
        <v>17549</v>
      </c>
      <c r="M7" s="38">
        <v>15315809</v>
      </c>
      <c r="N7" s="25">
        <f t="shared" si="1"/>
        <v>872.74539859821073</v>
      </c>
      <c r="O7" s="40"/>
      <c r="P7" s="83"/>
      <c r="Q7" s="65"/>
      <c r="R7" s="65"/>
      <c r="S7" s="84"/>
      <c r="T7" s="66"/>
      <c r="U7" s="85"/>
      <c r="V7" s="77">
        <v>3</v>
      </c>
      <c r="W7" s="78" t="s">
        <v>10</v>
      </c>
    </row>
    <row r="8" spans="1:23" s="4" customFormat="1" ht="27" customHeight="1" x14ac:dyDescent="0.15">
      <c r="A8" s="14"/>
      <c r="B8" s="42" t="s">
        <v>63</v>
      </c>
      <c r="C8" s="107">
        <v>4</v>
      </c>
      <c r="D8" s="42">
        <v>4</v>
      </c>
      <c r="E8" s="146" t="s">
        <v>515</v>
      </c>
      <c r="F8" s="148" t="s">
        <v>516</v>
      </c>
      <c r="G8" s="44" t="s">
        <v>551</v>
      </c>
      <c r="H8" s="36">
        <v>13</v>
      </c>
      <c r="I8" s="37">
        <v>129</v>
      </c>
      <c r="J8" s="38">
        <v>8004331</v>
      </c>
      <c r="K8" s="25">
        <f t="shared" si="0"/>
        <v>62049.077519379847</v>
      </c>
      <c r="L8" s="39">
        <v>9306</v>
      </c>
      <c r="M8" s="38">
        <v>8004331</v>
      </c>
      <c r="N8" s="25">
        <f t="shared" si="1"/>
        <v>860.12583279604553</v>
      </c>
      <c r="O8" s="40"/>
      <c r="P8" s="83"/>
      <c r="Q8" s="63"/>
      <c r="R8" s="63"/>
      <c r="S8" s="84"/>
      <c r="T8" s="64"/>
      <c r="U8" s="85"/>
      <c r="V8" s="77">
        <v>4</v>
      </c>
      <c r="W8" s="78" t="s">
        <v>23</v>
      </c>
    </row>
    <row r="9" spans="1:23" s="4" customFormat="1" ht="27" customHeight="1" x14ac:dyDescent="0.15">
      <c r="A9" s="14"/>
      <c r="B9" s="42" t="s">
        <v>63</v>
      </c>
      <c r="C9" s="107">
        <v>5</v>
      </c>
      <c r="D9" s="42">
        <v>2</v>
      </c>
      <c r="E9" s="146" t="s">
        <v>89</v>
      </c>
      <c r="F9" s="148" t="s">
        <v>90</v>
      </c>
      <c r="G9" s="44" t="s">
        <v>308</v>
      </c>
      <c r="H9" s="36">
        <v>10</v>
      </c>
      <c r="I9" s="37">
        <v>183</v>
      </c>
      <c r="J9" s="38">
        <v>6568052</v>
      </c>
      <c r="K9" s="25">
        <f t="shared" si="0"/>
        <v>35890.994535519123</v>
      </c>
      <c r="L9" s="39">
        <v>7786.5</v>
      </c>
      <c r="M9" s="38">
        <v>6568052</v>
      </c>
      <c r="N9" s="25">
        <f t="shared" si="1"/>
        <v>843.51788351634241</v>
      </c>
      <c r="O9" s="40"/>
      <c r="P9" s="83"/>
      <c r="Q9" s="65"/>
      <c r="R9" s="65"/>
      <c r="S9" s="84"/>
      <c r="T9" s="66"/>
      <c r="U9" s="85"/>
      <c r="V9" s="77">
        <v>5</v>
      </c>
      <c r="W9" s="78" t="s">
        <v>12</v>
      </c>
    </row>
    <row r="10" spans="1:23" s="4" customFormat="1" ht="27" customHeight="1" x14ac:dyDescent="0.15">
      <c r="A10" s="14"/>
      <c r="B10" s="42" t="s">
        <v>63</v>
      </c>
      <c r="C10" s="107">
        <v>6</v>
      </c>
      <c r="D10" s="42">
        <v>4</v>
      </c>
      <c r="E10" s="146">
        <v>5420001013929</v>
      </c>
      <c r="F10" s="148" t="s">
        <v>93</v>
      </c>
      <c r="G10" s="44" t="s">
        <v>310</v>
      </c>
      <c r="H10" s="36">
        <v>20</v>
      </c>
      <c r="I10" s="37">
        <v>167</v>
      </c>
      <c r="J10" s="38">
        <v>13245223</v>
      </c>
      <c r="K10" s="25">
        <f t="shared" si="0"/>
        <v>79312.712574850302</v>
      </c>
      <c r="L10" s="39">
        <v>15924.34</v>
      </c>
      <c r="M10" s="38">
        <v>13245223</v>
      </c>
      <c r="N10" s="25">
        <f t="shared" si="1"/>
        <v>831.75962080689055</v>
      </c>
      <c r="O10" s="40"/>
      <c r="P10" s="83"/>
      <c r="Q10" s="63"/>
      <c r="R10" s="63"/>
      <c r="S10" s="84"/>
      <c r="T10" s="64"/>
      <c r="U10" s="85"/>
      <c r="V10" s="77">
        <v>6</v>
      </c>
      <c r="W10" s="79" t="s">
        <v>11</v>
      </c>
    </row>
    <row r="11" spans="1:23" s="4" customFormat="1" ht="27" customHeight="1" x14ac:dyDescent="0.15">
      <c r="A11" s="14"/>
      <c r="B11" s="42" t="s">
        <v>63</v>
      </c>
      <c r="C11" s="107">
        <v>7</v>
      </c>
      <c r="D11" s="42">
        <v>2</v>
      </c>
      <c r="E11" s="146">
        <v>1420005004366</v>
      </c>
      <c r="F11" s="148" t="s">
        <v>97</v>
      </c>
      <c r="G11" s="45" t="s">
        <v>508</v>
      </c>
      <c r="H11" s="36">
        <v>15</v>
      </c>
      <c r="I11" s="37">
        <v>72</v>
      </c>
      <c r="J11" s="38">
        <v>4130179</v>
      </c>
      <c r="K11" s="25">
        <f t="shared" si="0"/>
        <v>57363.597222222219</v>
      </c>
      <c r="L11" s="39">
        <v>7115</v>
      </c>
      <c r="M11" s="38">
        <v>4130179</v>
      </c>
      <c r="N11" s="25">
        <f t="shared" si="1"/>
        <v>580.48896697118766</v>
      </c>
      <c r="O11" s="40"/>
      <c r="P11" s="83"/>
      <c r="Q11" s="65" t="s">
        <v>286</v>
      </c>
      <c r="R11" s="65"/>
      <c r="S11" s="84">
        <v>0.01</v>
      </c>
      <c r="T11" s="66"/>
      <c r="U11" s="85"/>
      <c r="V11" s="77"/>
      <c r="W11" s="79"/>
    </row>
    <row r="12" spans="1:23" s="4" customFormat="1" ht="27" customHeight="1" x14ac:dyDescent="0.15">
      <c r="A12" s="14"/>
      <c r="B12" s="42" t="s">
        <v>63</v>
      </c>
      <c r="C12" s="107">
        <v>8</v>
      </c>
      <c r="D12" s="42">
        <v>4</v>
      </c>
      <c r="E12" s="146" t="s">
        <v>98</v>
      </c>
      <c r="F12" s="148" t="s">
        <v>99</v>
      </c>
      <c r="G12" s="45" t="s">
        <v>552</v>
      </c>
      <c r="H12" s="36">
        <v>19</v>
      </c>
      <c r="I12" s="37">
        <v>394</v>
      </c>
      <c r="J12" s="38">
        <v>27619559</v>
      </c>
      <c r="K12" s="25">
        <f t="shared" si="0"/>
        <v>70100.403553299489</v>
      </c>
      <c r="L12" s="39">
        <v>32979.75</v>
      </c>
      <c r="M12" s="38">
        <v>27619559</v>
      </c>
      <c r="N12" s="25">
        <f t="shared" si="1"/>
        <v>837.47023552331359</v>
      </c>
      <c r="O12" s="40"/>
      <c r="P12" s="83"/>
      <c r="Q12" s="63"/>
      <c r="R12" s="63"/>
      <c r="S12" s="84"/>
      <c r="T12" s="64"/>
      <c r="U12" s="85"/>
      <c r="V12" s="77"/>
      <c r="W12" s="78"/>
    </row>
    <row r="13" spans="1:23" s="4" customFormat="1" ht="27" customHeight="1" x14ac:dyDescent="0.15">
      <c r="A13" s="14"/>
      <c r="B13" s="42" t="s">
        <v>63</v>
      </c>
      <c r="C13" s="107">
        <v>9</v>
      </c>
      <c r="D13" s="42">
        <v>5</v>
      </c>
      <c r="E13" s="146">
        <v>9420005002180</v>
      </c>
      <c r="F13" s="148" t="s">
        <v>156</v>
      </c>
      <c r="G13" s="45" t="s">
        <v>553</v>
      </c>
      <c r="H13" s="36">
        <v>20</v>
      </c>
      <c r="I13" s="37">
        <v>367</v>
      </c>
      <c r="J13" s="38">
        <v>23119389</v>
      </c>
      <c r="K13" s="25">
        <f t="shared" si="0"/>
        <v>62995.610354223434</v>
      </c>
      <c r="L13" s="39">
        <v>27612.639999999999</v>
      </c>
      <c r="M13" s="38">
        <v>23119389</v>
      </c>
      <c r="N13" s="25">
        <f t="shared" si="1"/>
        <v>837.27557379518942</v>
      </c>
      <c r="O13" s="40"/>
      <c r="P13" s="83"/>
      <c r="Q13" s="65"/>
      <c r="R13" s="65"/>
      <c r="S13" s="84"/>
      <c r="T13" s="66"/>
      <c r="U13" s="85"/>
      <c r="V13" s="77"/>
      <c r="W13" s="79"/>
    </row>
    <row r="14" spans="1:23" s="4" customFormat="1" ht="27" customHeight="1" x14ac:dyDescent="0.15">
      <c r="A14" s="14"/>
      <c r="B14" s="42" t="s">
        <v>63</v>
      </c>
      <c r="C14" s="107">
        <v>10</v>
      </c>
      <c r="D14" s="42">
        <v>4</v>
      </c>
      <c r="E14" s="146">
        <v>7420001013712</v>
      </c>
      <c r="F14" s="148" t="s">
        <v>517</v>
      </c>
      <c r="G14" s="45" t="s">
        <v>554</v>
      </c>
      <c r="H14" s="36">
        <v>40</v>
      </c>
      <c r="I14" s="37">
        <v>765</v>
      </c>
      <c r="J14" s="38">
        <v>58759646</v>
      </c>
      <c r="K14" s="25">
        <f t="shared" si="0"/>
        <v>76809.994771241836</v>
      </c>
      <c r="L14" s="39">
        <v>69242.5</v>
      </c>
      <c r="M14" s="38">
        <v>58759646</v>
      </c>
      <c r="N14" s="25">
        <f t="shared" si="1"/>
        <v>848.6066505397697</v>
      </c>
      <c r="O14" s="40"/>
      <c r="P14" s="83"/>
      <c r="Q14" s="63" t="s">
        <v>286</v>
      </c>
      <c r="R14" s="63"/>
      <c r="S14" s="84">
        <v>2.7E-2</v>
      </c>
      <c r="T14" s="64"/>
      <c r="U14" s="85"/>
    </row>
    <row r="15" spans="1:23" s="4" customFormat="1" ht="27" customHeight="1" x14ac:dyDescent="0.15">
      <c r="A15" s="14"/>
      <c r="B15" s="42" t="s">
        <v>63</v>
      </c>
      <c r="C15" s="107">
        <v>11</v>
      </c>
      <c r="D15" s="42">
        <v>5</v>
      </c>
      <c r="E15" s="146">
        <v>5420005002399</v>
      </c>
      <c r="F15" s="148" t="s">
        <v>502</v>
      </c>
      <c r="G15" s="45" t="s">
        <v>509</v>
      </c>
      <c r="H15" s="36">
        <v>22</v>
      </c>
      <c r="I15" s="37">
        <v>241</v>
      </c>
      <c r="J15" s="38">
        <v>18703971</v>
      </c>
      <c r="K15" s="25">
        <f t="shared" si="0"/>
        <v>77609.838174273857</v>
      </c>
      <c r="L15" s="39">
        <v>22116.75</v>
      </c>
      <c r="M15" s="38">
        <v>18703971</v>
      </c>
      <c r="N15" s="25">
        <f t="shared" si="1"/>
        <v>845.69256332869884</v>
      </c>
      <c r="O15" s="40"/>
      <c r="P15" s="83"/>
      <c r="Q15" s="65"/>
      <c r="R15" s="65"/>
      <c r="S15" s="84"/>
      <c r="T15" s="66"/>
      <c r="U15" s="85"/>
    </row>
    <row r="16" spans="1:23" s="4" customFormat="1" ht="27" customHeight="1" x14ac:dyDescent="0.15">
      <c r="A16" s="14"/>
      <c r="B16" s="42" t="s">
        <v>63</v>
      </c>
      <c r="C16" s="107">
        <v>12</v>
      </c>
      <c r="D16" s="42">
        <v>5</v>
      </c>
      <c r="E16" s="146" t="s">
        <v>518</v>
      </c>
      <c r="F16" s="148" t="s">
        <v>519</v>
      </c>
      <c r="G16" s="45" t="s">
        <v>555</v>
      </c>
      <c r="H16" s="36">
        <v>15</v>
      </c>
      <c r="I16" s="37">
        <v>161</v>
      </c>
      <c r="J16" s="38">
        <v>12238534</v>
      </c>
      <c r="K16" s="25">
        <f t="shared" si="0"/>
        <v>76015.739130434784</v>
      </c>
      <c r="L16" s="39">
        <v>13788</v>
      </c>
      <c r="M16" s="38">
        <v>12238534</v>
      </c>
      <c r="N16" s="25">
        <f t="shared" si="1"/>
        <v>887.62213519002034</v>
      </c>
      <c r="O16" s="40"/>
      <c r="P16" s="83"/>
      <c r="Q16" s="63" t="s">
        <v>286</v>
      </c>
      <c r="R16" s="63"/>
      <c r="S16" s="84">
        <v>0.03</v>
      </c>
      <c r="T16" s="64" t="s">
        <v>286</v>
      </c>
      <c r="U16" s="85">
        <v>7.0000000000000007E-2</v>
      </c>
    </row>
    <row r="17" spans="1:21" s="4" customFormat="1" ht="27" customHeight="1" x14ac:dyDescent="0.15">
      <c r="A17" s="14"/>
      <c r="B17" s="42" t="s">
        <v>63</v>
      </c>
      <c r="C17" s="107">
        <v>13</v>
      </c>
      <c r="D17" s="42">
        <v>4</v>
      </c>
      <c r="E17" s="146">
        <v>6420001014298</v>
      </c>
      <c r="F17" s="148" t="s">
        <v>520</v>
      </c>
      <c r="G17" s="46" t="s">
        <v>556</v>
      </c>
      <c r="H17" s="36">
        <v>20</v>
      </c>
      <c r="I17" s="37">
        <v>308</v>
      </c>
      <c r="J17" s="38">
        <v>21374429</v>
      </c>
      <c r="K17" s="25">
        <f t="shared" si="0"/>
        <v>69397.496753246756</v>
      </c>
      <c r="L17" s="39">
        <v>27416</v>
      </c>
      <c r="M17" s="38">
        <v>21374429</v>
      </c>
      <c r="N17" s="25">
        <f t="shared" si="1"/>
        <v>779.63338926174492</v>
      </c>
      <c r="O17" s="40"/>
      <c r="P17" s="83"/>
      <c r="Q17" s="65"/>
      <c r="R17" s="65"/>
      <c r="S17" s="84"/>
      <c r="T17" s="66"/>
      <c r="U17" s="85"/>
    </row>
    <row r="18" spans="1:21" s="4" customFormat="1" ht="27" customHeight="1" x14ac:dyDescent="0.15">
      <c r="A18" s="14"/>
      <c r="B18" s="42" t="s">
        <v>63</v>
      </c>
      <c r="C18" s="107">
        <v>14</v>
      </c>
      <c r="D18" s="42">
        <v>2</v>
      </c>
      <c r="E18" s="146">
        <v>2420005007392</v>
      </c>
      <c r="F18" s="148" t="s">
        <v>127</v>
      </c>
      <c r="G18" s="46" t="s">
        <v>557</v>
      </c>
      <c r="H18" s="36">
        <v>15</v>
      </c>
      <c r="I18" s="37">
        <v>145</v>
      </c>
      <c r="J18" s="38">
        <v>14264709</v>
      </c>
      <c r="K18" s="25">
        <f t="shared" si="0"/>
        <v>98377.303448275867</v>
      </c>
      <c r="L18" s="39">
        <v>17064.5</v>
      </c>
      <c r="M18" s="38">
        <v>14264709</v>
      </c>
      <c r="N18" s="25">
        <f t="shared" si="1"/>
        <v>835.92891675701014</v>
      </c>
      <c r="O18" s="40"/>
      <c r="P18" s="83"/>
      <c r="Q18" s="63"/>
      <c r="R18" s="63"/>
      <c r="S18" s="84"/>
      <c r="T18" s="64"/>
      <c r="U18" s="85"/>
    </row>
    <row r="19" spans="1:21" s="4" customFormat="1" ht="27" customHeight="1" x14ac:dyDescent="0.15">
      <c r="A19" s="14"/>
      <c r="B19" s="42" t="s">
        <v>63</v>
      </c>
      <c r="C19" s="107">
        <v>15</v>
      </c>
      <c r="D19" s="42">
        <v>4</v>
      </c>
      <c r="E19" s="146" t="s">
        <v>130</v>
      </c>
      <c r="F19" s="148" t="s">
        <v>131</v>
      </c>
      <c r="G19" s="46" t="s">
        <v>131</v>
      </c>
      <c r="H19" s="36">
        <v>30</v>
      </c>
      <c r="I19" s="37">
        <v>238</v>
      </c>
      <c r="J19" s="38">
        <v>23311144</v>
      </c>
      <c r="K19" s="25">
        <f t="shared" si="0"/>
        <v>97945.983193277309</v>
      </c>
      <c r="L19" s="39">
        <v>27624</v>
      </c>
      <c r="M19" s="38">
        <v>23311144</v>
      </c>
      <c r="N19" s="25">
        <f t="shared" si="1"/>
        <v>843.87286417607879</v>
      </c>
      <c r="O19" s="40"/>
      <c r="P19" s="83"/>
      <c r="Q19" s="65"/>
      <c r="R19" s="65"/>
      <c r="S19" s="84"/>
      <c r="T19" s="66"/>
      <c r="U19" s="85"/>
    </row>
    <row r="20" spans="1:21" s="4" customFormat="1" ht="27" customHeight="1" x14ac:dyDescent="0.15">
      <c r="A20" s="14"/>
      <c r="B20" s="42" t="s">
        <v>63</v>
      </c>
      <c r="C20" s="107">
        <v>16</v>
      </c>
      <c r="D20" s="42">
        <v>4</v>
      </c>
      <c r="E20" s="146">
        <v>3420001014581</v>
      </c>
      <c r="F20" s="148" t="s">
        <v>521</v>
      </c>
      <c r="G20" s="46" t="s">
        <v>558</v>
      </c>
      <c r="H20" s="36">
        <v>20</v>
      </c>
      <c r="I20" s="37">
        <v>214</v>
      </c>
      <c r="J20" s="38">
        <v>15918031</v>
      </c>
      <c r="K20" s="25">
        <f t="shared" si="0"/>
        <v>74383.322429906548</v>
      </c>
      <c r="L20" s="39">
        <v>19196</v>
      </c>
      <c r="M20" s="38">
        <v>15918031</v>
      </c>
      <c r="N20" s="25">
        <f t="shared" si="1"/>
        <v>829.23687226505524</v>
      </c>
      <c r="O20" s="40"/>
      <c r="P20" s="83"/>
      <c r="Q20" s="63"/>
      <c r="R20" s="63"/>
      <c r="S20" s="84"/>
      <c r="T20" s="64"/>
      <c r="U20" s="85"/>
    </row>
    <row r="21" spans="1:21" s="4" customFormat="1" ht="27" customHeight="1" x14ac:dyDescent="0.15">
      <c r="A21" s="14"/>
      <c r="B21" s="42" t="s">
        <v>63</v>
      </c>
      <c r="C21" s="107">
        <v>17</v>
      </c>
      <c r="D21" s="42">
        <v>5</v>
      </c>
      <c r="E21" s="146" t="s">
        <v>522</v>
      </c>
      <c r="F21" s="148" t="s">
        <v>523</v>
      </c>
      <c r="G21" s="61" t="s">
        <v>559</v>
      </c>
      <c r="H21" s="36">
        <v>20</v>
      </c>
      <c r="I21" s="37">
        <v>266</v>
      </c>
      <c r="J21" s="38">
        <v>18735639</v>
      </c>
      <c r="K21" s="25">
        <f t="shared" si="0"/>
        <v>70434.733082706764</v>
      </c>
      <c r="L21" s="39">
        <v>21944</v>
      </c>
      <c r="M21" s="38">
        <v>18735639</v>
      </c>
      <c r="N21" s="25">
        <f t="shared" si="1"/>
        <v>853.79324644549763</v>
      </c>
      <c r="O21" s="40"/>
      <c r="P21" s="83"/>
      <c r="Q21" s="65"/>
      <c r="R21" s="65"/>
      <c r="S21" s="84"/>
      <c r="T21" s="66"/>
      <c r="U21" s="85"/>
    </row>
    <row r="22" spans="1:21" s="4" customFormat="1" ht="27" customHeight="1" x14ac:dyDescent="0.15">
      <c r="A22" s="14"/>
      <c r="B22" s="42" t="s">
        <v>63</v>
      </c>
      <c r="C22" s="107">
        <v>18</v>
      </c>
      <c r="D22" s="42">
        <v>4</v>
      </c>
      <c r="E22" s="146">
        <v>420002018043</v>
      </c>
      <c r="F22" s="148" t="s">
        <v>524</v>
      </c>
      <c r="G22" s="61" t="s">
        <v>560</v>
      </c>
      <c r="H22" s="36">
        <v>20</v>
      </c>
      <c r="I22" s="37">
        <v>63</v>
      </c>
      <c r="J22" s="38">
        <v>4753731</v>
      </c>
      <c r="K22" s="25">
        <f t="shared" si="0"/>
        <v>75456.047619047618</v>
      </c>
      <c r="L22" s="39">
        <v>5423.4</v>
      </c>
      <c r="M22" s="38">
        <v>4753731</v>
      </c>
      <c r="N22" s="25">
        <f t="shared" si="1"/>
        <v>876.52229228897011</v>
      </c>
      <c r="O22" s="40" t="s">
        <v>286</v>
      </c>
      <c r="P22" s="83" t="s">
        <v>561</v>
      </c>
      <c r="Q22" s="63"/>
      <c r="R22" s="63"/>
      <c r="S22" s="84"/>
      <c r="T22" s="64"/>
      <c r="U22" s="85"/>
    </row>
    <row r="23" spans="1:21" s="4" customFormat="1" ht="27" customHeight="1" x14ac:dyDescent="0.15">
      <c r="A23" s="14"/>
      <c r="B23" s="42" t="s">
        <v>63</v>
      </c>
      <c r="C23" s="107">
        <v>19</v>
      </c>
      <c r="D23" s="42">
        <v>4</v>
      </c>
      <c r="E23" s="146">
        <v>450001010743</v>
      </c>
      <c r="F23" s="148" t="s">
        <v>146</v>
      </c>
      <c r="G23" s="61" t="s">
        <v>562</v>
      </c>
      <c r="H23" s="36">
        <v>20</v>
      </c>
      <c r="I23" s="37">
        <v>487</v>
      </c>
      <c r="J23" s="38">
        <v>31363418</v>
      </c>
      <c r="K23" s="25">
        <f t="shared" si="0"/>
        <v>64401.268993839833</v>
      </c>
      <c r="L23" s="39">
        <v>37491.5</v>
      </c>
      <c r="M23" s="38">
        <v>31363418</v>
      </c>
      <c r="N23" s="25">
        <f t="shared" si="1"/>
        <v>836.54743075097019</v>
      </c>
      <c r="O23" s="40"/>
      <c r="P23" s="83"/>
      <c r="Q23" s="65"/>
      <c r="R23" s="65"/>
      <c r="S23" s="84"/>
      <c r="T23" s="66" t="s">
        <v>286</v>
      </c>
      <c r="U23" s="85">
        <v>0</v>
      </c>
    </row>
    <row r="24" spans="1:21" s="4" customFormat="1" ht="27" customHeight="1" x14ac:dyDescent="0.15">
      <c r="A24" s="14"/>
      <c r="B24" s="42" t="s">
        <v>63</v>
      </c>
      <c r="C24" s="107">
        <v>20</v>
      </c>
      <c r="D24" s="42">
        <v>5</v>
      </c>
      <c r="E24" s="146" t="s">
        <v>150</v>
      </c>
      <c r="F24" s="148" t="s">
        <v>151</v>
      </c>
      <c r="G24" s="61" t="s">
        <v>358</v>
      </c>
      <c r="H24" s="36">
        <v>10</v>
      </c>
      <c r="I24" s="37">
        <v>128</v>
      </c>
      <c r="J24" s="38">
        <v>8785843</v>
      </c>
      <c r="K24" s="25">
        <f t="shared" si="0"/>
        <v>68639.3984375</v>
      </c>
      <c r="L24" s="39">
        <v>10475</v>
      </c>
      <c r="M24" s="38">
        <v>8785843</v>
      </c>
      <c r="N24" s="25">
        <f t="shared" si="1"/>
        <v>838.74396181384247</v>
      </c>
      <c r="O24" s="40"/>
      <c r="P24" s="83"/>
      <c r="Q24" s="63"/>
      <c r="R24" s="63"/>
      <c r="S24" s="84"/>
      <c r="T24" s="64" t="s">
        <v>286</v>
      </c>
      <c r="U24" s="85">
        <v>0</v>
      </c>
    </row>
    <row r="25" spans="1:21" s="4" customFormat="1" ht="27" customHeight="1" x14ac:dyDescent="0.15">
      <c r="A25" s="14"/>
      <c r="B25" s="42" t="s">
        <v>63</v>
      </c>
      <c r="C25" s="107">
        <v>21</v>
      </c>
      <c r="D25" s="42">
        <v>4</v>
      </c>
      <c r="E25" s="146">
        <v>3220001018149</v>
      </c>
      <c r="F25" s="148" t="s">
        <v>525</v>
      </c>
      <c r="G25" s="61" t="s">
        <v>563</v>
      </c>
      <c r="H25" s="36">
        <v>20</v>
      </c>
      <c r="I25" s="37">
        <v>308</v>
      </c>
      <c r="J25" s="38">
        <v>22987603</v>
      </c>
      <c r="K25" s="25">
        <f t="shared" si="0"/>
        <v>74635.074675324679</v>
      </c>
      <c r="L25" s="39">
        <v>26104</v>
      </c>
      <c r="M25" s="38">
        <v>22987603</v>
      </c>
      <c r="N25" s="25">
        <f t="shared" si="1"/>
        <v>880.61611247318422</v>
      </c>
      <c r="O25" s="40"/>
      <c r="P25" s="83"/>
      <c r="Q25" s="65"/>
      <c r="R25" s="65"/>
      <c r="S25" s="84"/>
      <c r="T25" s="66" t="s">
        <v>286</v>
      </c>
      <c r="U25" s="85">
        <v>0</v>
      </c>
    </row>
    <row r="26" spans="1:21" s="4" customFormat="1" ht="27" customHeight="1" x14ac:dyDescent="0.15">
      <c r="A26" s="14"/>
      <c r="B26" s="42" t="s">
        <v>63</v>
      </c>
      <c r="C26" s="107">
        <v>22</v>
      </c>
      <c r="D26" s="42">
        <v>2</v>
      </c>
      <c r="E26" s="146">
        <v>6420005003553</v>
      </c>
      <c r="F26" s="148" t="s">
        <v>526</v>
      </c>
      <c r="G26" s="61" t="s">
        <v>564</v>
      </c>
      <c r="H26" s="36">
        <v>15</v>
      </c>
      <c r="I26" s="37">
        <v>131</v>
      </c>
      <c r="J26" s="38">
        <v>9211312</v>
      </c>
      <c r="K26" s="25">
        <f t="shared" si="0"/>
        <v>70315.35877862596</v>
      </c>
      <c r="L26" s="39">
        <v>11042.15</v>
      </c>
      <c r="M26" s="38">
        <v>9211312</v>
      </c>
      <c r="N26" s="25">
        <f t="shared" si="1"/>
        <v>834.19551446049911</v>
      </c>
      <c r="O26" s="40"/>
      <c r="P26" s="83"/>
      <c r="Q26" s="63"/>
      <c r="R26" s="63"/>
      <c r="S26" s="84"/>
      <c r="T26" s="64"/>
      <c r="U26" s="85"/>
    </row>
    <row r="27" spans="1:21" s="4" customFormat="1" ht="27" customHeight="1" x14ac:dyDescent="0.15">
      <c r="A27" s="14"/>
      <c r="B27" s="42" t="s">
        <v>63</v>
      </c>
      <c r="C27" s="107">
        <v>23</v>
      </c>
      <c r="D27" s="42">
        <v>4</v>
      </c>
      <c r="E27" s="146">
        <v>3430001061920</v>
      </c>
      <c r="F27" s="148" t="s">
        <v>264</v>
      </c>
      <c r="G27" s="61" t="s">
        <v>565</v>
      </c>
      <c r="H27" s="36">
        <v>20</v>
      </c>
      <c r="I27" s="37">
        <v>492</v>
      </c>
      <c r="J27" s="38">
        <v>32118500</v>
      </c>
      <c r="K27" s="25">
        <f t="shared" si="0"/>
        <v>65281.504065040652</v>
      </c>
      <c r="L27" s="39">
        <v>39131</v>
      </c>
      <c r="M27" s="38">
        <v>32118500</v>
      </c>
      <c r="N27" s="25">
        <f t="shared" si="1"/>
        <v>820.79425519409165</v>
      </c>
      <c r="O27" s="40"/>
      <c r="P27" s="83"/>
      <c r="Q27" s="65"/>
      <c r="R27" s="65"/>
      <c r="S27" s="84"/>
      <c r="T27" s="66" t="s">
        <v>286</v>
      </c>
      <c r="U27" s="85">
        <v>8.4000000000000005E-2</v>
      </c>
    </row>
    <row r="28" spans="1:21" s="4" customFormat="1" ht="27" customHeight="1" x14ac:dyDescent="0.15">
      <c r="A28" s="14"/>
      <c r="B28" s="42" t="s">
        <v>63</v>
      </c>
      <c r="C28" s="107">
        <v>24</v>
      </c>
      <c r="D28" s="42">
        <v>4</v>
      </c>
      <c r="E28" s="146" t="s">
        <v>158</v>
      </c>
      <c r="F28" s="148" t="s">
        <v>159</v>
      </c>
      <c r="G28" s="61" t="s">
        <v>365</v>
      </c>
      <c r="H28" s="36">
        <v>20</v>
      </c>
      <c r="I28" s="37">
        <v>410</v>
      </c>
      <c r="J28" s="38">
        <v>29067556</v>
      </c>
      <c r="K28" s="25">
        <f t="shared" si="0"/>
        <v>70896.478048780482</v>
      </c>
      <c r="L28" s="39">
        <v>34726</v>
      </c>
      <c r="M28" s="38">
        <v>29067556</v>
      </c>
      <c r="N28" s="25">
        <f t="shared" si="1"/>
        <v>837.0545412659103</v>
      </c>
      <c r="O28" s="40"/>
      <c r="P28" s="83"/>
      <c r="Q28" s="63"/>
      <c r="R28" s="63"/>
      <c r="S28" s="84"/>
      <c r="T28" s="64"/>
      <c r="U28" s="85"/>
    </row>
    <row r="29" spans="1:21" s="4" customFormat="1" ht="27" customHeight="1" x14ac:dyDescent="0.15">
      <c r="A29" s="14"/>
      <c r="B29" s="42" t="s">
        <v>63</v>
      </c>
      <c r="C29" s="107">
        <v>25</v>
      </c>
      <c r="D29" s="42">
        <v>5</v>
      </c>
      <c r="E29" s="146" t="s">
        <v>527</v>
      </c>
      <c r="F29" s="148" t="s">
        <v>528</v>
      </c>
      <c r="G29" s="61" t="s">
        <v>566</v>
      </c>
      <c r="H29" s="36">
        <v>20</v>
      </c>
      <c r="I29" s="37">
        <v>310</v>
      </c>
      <c r="J29" s="38">
        <v>20984765</v>
      </c>
      <c r="K29" s="25">
        <f t="shared" si="0"/>
        <v>67692.790322580651</v>
      </c>
      <c r="L29" s="39">
        <v>25174</v>
      </c>
      <c r="M29" s="38">
        <v>20984765</v>
      </c>
      <c r="N29" s="25">
        <f t="shared" si="1"/>
        <v>833.58882180027013</v>
      </c>
      <c r="O29" s="40"/>
      <c r="P29" s="83"/>
      <c r="Q29" s="65" t="s">
        <v>286</v>
      </c>
      <c r="R29" s="65"/>
      <c r="S29" s="84">
        <v>6.0000000000000001E-3</v>
      </c>
      <c r="T29" s="66"/>
      <c r="U29" s="85"/>
    </row>
    <row r="30" spans="1:21" s="4" customFormat="1" ht="27" customHeight="1" x14ac:dyDescent="0.15">
      <c r="A30" s="14"/>
      <c r="B30" s="42" t="s">
        <v>63</v>
      </c>
      <c r="C30" s="107">
        <v>26</v>
      </c>
      <c r="D30" s="42">
        <v>4</v>
      </c>
      <c r="E30" s="146">
        <v>430001063809</v>
      </c>
      <c r="F30" s="148" t="s">
        <v>186</v>
      </c>
      <c r="G30" s="61" t="s">
        <v>567</v>
      </c>
      <c r="H30" s="36">
        <v>20</v>
      </c>
      <c r="I30" s="37">
        <v>480</v>
      </c>
      <c r="J30" s="38">
        <v>32037192</v>
      </c>
      <c r="K30" s="25">
        <f>IF(AND(I30&gt;0,J30&gt;0),J30/I30,0)</f>
        <v>66744.149999999994</v>
      </c>
      <c r="L30" s="39">
        <v>38843</v>
      </c>
      <c r="M30" s="38">
        <v>32037192</v>
      </c>
      <c r="N30" s="25">
        <f t="shared" si="1"/>
        <v>824.78675694462322</v>
      </c>
      <c r="O30" s="40"/>
      <c r="P30" s="83"/>
      <c r="Q30" s="65"/>
      <c r="R30" s="65"/>
      <c r="S30" s="84"/>
      <c r="T30" s="153"/>
      <c r="U30" s="85"/>
    </row>
    <row r="31" spans="1:21" s="4" customFormat="1" ht="27" customHeight="1" x14ac:dyDescent="0.15">
      <c r="A31" s="14"/>
      <c r="B31" s="42" t="s">
        <v>63</v>
      </c>
      <c r="C31" s="107">
        <v>27</v>
      </c>
      <c r="D31" s="42">
        <v>4</v>
      </c>
      <c r="E31" s="146" t="s">
        <v>164</v>
      </c>
      <c r="F31" s="148" t="s">
        <v>165</v>
      </c>
      <c r="G31" s="61" t="s">
        <v>568</v>
      </c>
      <c r="H31" s="36">
        <v>20</v>
      </c>
      <c r="I31" s="37">
        <v>179</v>
      </c>
      <c r="J31" s="38">
        <v>11505307</v>
      </c>
      <c r="K31" s="25">
        <f t="shared" si="0"/>
        <v>64275.458100558659</v>
      </c>
      <c r="L31" s="39">
        <v>12966.75</v>
      </c>
      <c r="M31" s="38">
        <f>J31</f>
        <v>11505307</v>
      </c>
      <c r="N31" s="25">
        <f t="shared" si="1"/>
        <v>887.29303796248098</v>
      </c>
      <c r="O31" s="40"/>
      <c r="P31" s="83"/>
      <c r="Q31" s="65"/>
      <c r="R31" s="65"/>
      <c r="S31" s="84"/>
      <c r="T31" s="64"/>
      <c r="U31" s="85"/>
    </row>
    <row r="32" spans="1:21" s="4" customFormat="1" ht="27" customHeight="1" x14ac:dyDescent="0.15">
      <c r="A32" s="14"/>
      <c r="B32" s="42" t="s">
        <v>63</v>
      </c>
      <c r="C32" s="107">
        <v>28</v>
      </c>
      <c r="D32" s="42">
        <v>4</v>
      </c>
      <c r="E32" s="146" t="s">
        <v>164</v>
      </c>
      <c r="F32" s="148" t="s">
        <v>165</v>
      </c>
      <c r="G32" s="61" t="s">
        <v>369</v>
      </c>
      <c r="H32" s="36">
        <v>10</v>
      </c>
      <c r="I32" s="37">
        <v>135</v>
      </c>
      <c r="J32" s="38">
        <v>9253771</v>
      </c>
      <c r="K32" s="25">
        <f t="shared" si="0"/>
        <v>68546.451851851845</v>
      </c>
      <c r="L32" s="39">
        <v>10691</v>
      </c>
      <c r="M32" s="38">
        <f t="shared" ref="M32" si="2">J32</f>
        <v>9253771</v>
      </c>
      <c r="N32" s="25">
        <f t="shared" si="1"/>
        <v>865.56645776821631</v>
      </c>
      <c r="O32" s="40"/>
      <c r="P32" s="83"/>
      <c r="Q32" s="65"/>
      <c r="R32" s="65"/>
      <c r="S32" s="84"/>
      <c r="T32" s="64"/>
      <c r="U32" s="85"/>
    </row>
    <row r="33" spans="1:21" s="4" customFormat="1" ht="27" customHeight="1" x14ac:dyDescent="0.15">
      <c r="A33" s="14"/>
      <c r="B33" s="42" t="s">
        <v>63</v>
      </c>
      <c r="C33" s="107">
        <v>29</v>
      </c>
      <c r="D33" s="42">
        <v>4</v>
      </c>
      <c r="E33" s="146">
        <v>6420001015701</v>
      </c>
      <c r="F33" s="148" t="s">
        <v>529</v>
      </c>
      <c r="G33" s="61" t="s">
        <v>569</v>
      </c>
      <c r="H33" s="36">
        <v>20</v>
      </c>
      <c r="I33" s="37">
        <v>198</v>
      </c>
      <c r="J33" s="38">
        <v>16046107</v>
      </c>
      <c r="K33" s="25">
        <f t="shared" si="0"/>
        <v>81040.944444444438</v>
      </c>
      <c r="L33" s="39">
        <v>19063</v>
      </c>
      <c r="M33" s="38">
        <v>16046107</v>
      </c>
      <c r="N33" s="25">
        <f t="shared" si="1"/>
        <v>841.74091171379109</v>
      </c>
      <c r="O33" s="40"/>
      <c r="P33" s="83"/>
      <c r="Q33" s="65"/>
      <c r="R33" s="65"/>
      <c r="S33" s="84"/>
      <c r="T33" s="64"/>
      <c r="U33" s="85"/>
    </row>
    <row r="34" spans="1:21" s="4" customFormat="1" ht="27" customHeight="1" x14ac:dyDescent="0.15">
      <c r="A34" s="14"/>
      <c r="B34" s="42" t="s">
        <v>63</v>
      </c>
      <c r="C34" s="107">
        <v>30</v>
      </c>
      <c r="D34" s="42">
        <v>4</v>
      </c>
      <c r="E34" s="146">
        <v>7430001067030</v>
      </c>
      <c r="F34" s="148" t="s">
        <v>530</v>
      </c>
      <c r="G34" s="61" t="s">
        <v>570</v>
      </c>
      <c r="H34" s="36">
        <v>20</v>
      </c>
      <c r="I34" s="37">
        <v>442</v>
      </c>
      <c r="J34" s="38">
        <v>26423504</v>
      </c>
      <c r="K34" s="25">
        <f t="shared" si="0"/>
        <v>59781.68325791855</v>
      </c>
      <c r="L34" s="39">
        <v>31220.5</v>
      </c>
      <c r="M34" s="38">
        <v>26423504</v>
      </c>
      <c r="N34" s="25">
        <f t="shared" si="1"/>
        <v>846.35108342275112</v>
      </c>
      <c r="O34" s="40"/>
      <c r="P34" s="83"/>
      <c r="Q34" s="65" t="s">
        <v>286</v>
      </c>
      <c r="R34" s="65"/>
      <c r="S34" s="84">
        <v>7.0099999999999996E-2</v>
      </c>
      <c r="T34" s="64" t="s">
        <v>286</v>
      </c>
      <c r="U34" s="85">
        <v>2.0000000000000001E-4</v>
      </c>
    </row>
    <row r="35" spans="1:21" s="4" customFormat="1" ht="27" customHeight="1" x14ac:dyDescent="0.15">
      <c r="A35" s="14"/>
      <c r="B35" s="42" t="s">
        <v>63</v>
      </c>
      <c r="C35" s="107">
        <v>31</v>
      </c>
      <c r="D35" s="42">
        <v>4</v>
      </c>
      <c r="E35" s="146">
        <v>8420001017159</v>
      </c>
      <c r="F35" s="148" t="s">
        <v>531</v>
      </c>
      <c r="G35" s="61" t="s">
        <v>571</v>
      </c>
      <c r="H35" s="36">
        <v>20</v>
      </c>
      <c r="I35" s="37">
        <v>202</v>
      </c>
      <c r="J35" s="38">
        <v>14827855</v>
      </c>
      <c r="K35" s="25">
        <f t="shared" si="0"/>
        <v>73405.222772277222</v>
      </c>
      <c r="L35" s="39">
        <v>17283</v>
      </c>
      <c r="M35" s="38">
        <v>14827855</v>
      </c>
      <c r="N35" s="25">
        <f t="shared" si="1"/>
        <v>857.94451194815713</v>
      </c>
      <c r="O35" s="40"/>
      <c r="P35" s="83"/>
      <c r="Q35" s="65" t="s">
        <v>286</v>
      </c>
      <c r="R35" s="65"/>
      <c r="S35" s="84">
        <v>1</v>
      </c>
      <c r="T35" s="64"/>
      <c r="U35" s="85"/>
    </row>
    <row r="36" spans="1:21" s="4" customFormat="1" ht="27" customHeight="1" x14ac:dyDescent="0.15">
      <c r="A36" s="14"/>
      <c r="B36" s="42" t="s">
        <v>63</v>
      </c>
      <c r="C36" s="107">
        <v>32</v>
      </c>
      <c r="D36" s="42">
        <v>6</v>
      </c>
      <c r="E36" s="146">
        <v>5420005007588</v>
      </c>
      <c r="F36" s="148" t="s">
        <v>170</v>
      </c>
      <c r="G36" s="61" t="s">
        <v>375</v>
      </c>
      <c r="H36" s="36">
        <v>10</v>
      </c>
      <c r="I36" s="37">
        <v>24</v>
      </c>
      <c r="J36" s="38">
        <v>1666305</v>
      </c>
      <c r="K36" s="25">
        <f t="shared" si="0"/>
        <v>69429.375</v>
      </c>
      <c r="L36" s="39">
        <v>1978</v>
      </c>
      <c r="M36" s="38">
        <v>1666305</v>
      </c>
      <c r="N36" s="25">
        <f t="shared" si="1"/>
        <v>842.41911021233568</v>
      </c>
      <c r="O36" s="40"/>
      <c r="P36" s="83"/>
      <c r="Q36" s="65" t="s">
        <v>286</v>
      </c>
      <c r="R36" s="65"/>
      <c r="S36" s="84">
        <v>0.2</v>
      </c>
      <c r="T36" s="64"/>
      <c r="U36" s="85"/>
    </row>
    <row r="37" spans="1:21" s="4" customFormat="1" ht="27" customHeight="1" x14ac:dyDescent="0.15">
      <c r="A37" s="14"/>
      <c r="B37" s="42" t="s">
        <v>63</v>
      </c>
      <c r="C37" s="107">
        <v>33</v>
      </c>
      <c r="D37" s="42">
        <v>6</v>
      </c>
      <c r="E37" s="146">
        <v>8420005007255</v>
      </c>
      <c r="F37" s="148" t="s">
        <v>171</v>
      </c>
      <c r="G37" s="61" t="s">
        <v>376</v>
      </c>
      <c r="H37" s="36">
        <v>10</v>
      </c>
      <c r="I37" s="37">
        <v>30</v>
      </c>
      <c r="J37" s="38">
        <v>1885603</v>
      </c>
      <c r="K37" s="25">
        <f t="shared" si="0"/>
        <v>62853.433333333334</v>
      </c>
      <c r="L37" s="39">
        <v>2013</v>
      </c>
      <c r="M37" s="38">
        <v>1885603</v>
      </c>
      <c r="N37" s="25">
        <f t="shared" si="1"/>
        <v>936.71286636860407</v>
      </c>
      <c r="O37" s="40"/>
      <c r="P37" s="83"/>
      <c r="Q37" s="65"/>
      <c r="R37" s="65"/>
      <c r="S37" s="84"/>
      <c r="T37" s="64"/>
      <c r="U37" s="85"/>
    </row>
    <row r="38" spans="1:21" s="4" customFormat="1" ht="27" customHeight="1" x14ac:dyDescent="0.15">
      <c r="A38" s="14"/>
      <c r="B38" s="42" t="s">
        <v>63</v>
      </c>
      <c r="C38" s="107">
        <v>34</v>
      </c>
      <c r="D38" s="42">
        <v>4</v>
      </c>
      <c r="E38" s="146">
        <v>3420001017832</v>
      </c>
      <c r="F38" s="148" t="s">
        <v>532</v>
      </c>
      <c r="G38" s="61" t="s">
        <v>572</v>
      </c>
      <c r="H38" s="36">
        <v>20</v>
      </c>
      <c r="I38" s="37">
        <v>60</v>
      </c>
      <c r="J38" s="38">
        <v>3808510</v>
      </c>
      <c r="K38" s="25">
        <f t="shared" si="0"/>
        <v>63475.166666666664</v>
      </c>
      <c r="L38" s="39">
        <v>3332</v>
      </c>
      <c r="M38" s="38">
        <v>3808510</v>
      </c>
      <c r="N38" s="25">
        <f t="shared" si="1"/>
        <v>1143.0102040816328</v>
      </c>
      <c r="O38" s="40"/>
      <c r="P38" s="83"/>
      <c r="Q38" s="65"/>
      <c r="R38" s="65"/>
      <c r="S38" s="84"/>
      <c r="T38" s="64"/>
      <c r="U38" s="85"/>
    </row>
    <row r="39" spans="1:21" s="4" customFormat="1" ht="27" customHeight="1" x14ac:dyDescent="0.15">
      <c r="A39" s="14"/>
      <c r="B39" s="42" t="s">
        <v>63</v>
      </c>
      <c r="C39" s="107">
        <v>35</v>
      </c>
      <c r="D39" s="42">
        <v>4</v>
      </c>
      <c r="E39" s="146" t="s">
        <v>172</v>
      </c>
      <c r="F39" s="148" t="s">
        <v>173</v>
      </c>
      <c r="G39" s="61" t="s">
        <v>573</v>
      </c>
      <c r="H39" s="36">
        <v>20</v>
      </c>
      <c r="I39" s="37">
        <v>79</v>
      </c>
      <c r="J39" s="38">
        <v>4778547</v>
      </c>
      <c r="K39" s="25">
        <f t="shared" si="0"/>
        <v>60487.936708860761</v>
      </c>
      <c r="L39" s="39">
        <v>5726</v>
      </c>
      <c r="M39" s="38">
        <v>4778547</v>
      </c>
      <c r="N39" s="25">
        <f t="shared" si="1"/>
        <v>834.53492839678654</v>
      </c>
      <c r="O39" s="40"/>
      <c r="P39" s="83"/>
      <c r="Q39" s="65"/>
      <c r="R39" s="65"/>
      <c r="S39" s="84"/>
      <c r="T39" s="64"/>
      <c r="U39" s="85"/>
    </row>
    <row r="40" spans="1:21" s="4" customFormat="1" ht="27" customHeight="1" x14ac:dyDescent="0.15">
      <c r="A40" s="14"/>
      <c r="B40" s="42" t="s">
        <v>63</v>
      </c>
      <c r="C40" s="107">
        <v>36</v>
      </c>
      <c r="D40" s="42">
        <v>2</v>
      </c>
      <c r="E40" s="146">
        <v>7420005000351</v>
      </c>
      <c r="F40" s="148" t="s">
        <v>120</v>
      </c>
      <c r="G40" s="61" t="s">
        <v>378</v>
      </c>
      <c r="H40" s="36">
        <v>30</v>
      </c>
      <c r="I40" s="37">
        <v>252</v>
      </c>
      <c r="J40" s="38">
        <v>36779652</v>
      </c>
      <c r="K40" s="25">
        <f t="shared" si="0"/>
        <v>145951</v>
      </c>
      <c r="L40" s="39">
        <v>34482</v>
      </c>
      <c r="M40" s="38">
        <v>36779652</v>
      </c>
      <c r="N40" s="25">
        <f t="shared" si="1"/>
        <v>1066.6333739342265</v>
      </c>
      <c r="O40" s="40"/>
      <c r="P40" s="83"/>
      <c r="Q40" s="65"/>
      <c r="R40" s="65"/>
      <c r="S40" s="84"/>
      <c r="T40" s="64"/>
      <c r="U40" s="85"/>
    </row>
    <row r="41" spans="1:21" s="4" customFormat="1" ht="27" customHeight="1" x14ac:dyDescent="0.15">
      <c r="A41" s="14"/>
      <c r="B41" s="42" t="s">
        <v>63</v>
      </c>
      <c r="C41" s="107">
        <v>37</v>
      </c>
      <c r="D41" s="42">
        <v>5</v>
      </c>
      <c r="E41" s="146" t="s">
        <v>503</v>
      </c>
      <c r="F41" s="148" t="s">
        <v>504</v>
      </c>
      <c r="G41" s="61" t="s">
        <v>510</v>
      </c>
      <c r="H41" s="36">
        <v>20</v>
      </c>
      <c r="I41" s="37">
        <v>366</v>
      </c>
      <c r="J41" s="38">
        <v>25495698</v>
      </c>
      <c r="K41" s="25">
        <f t="shared" si="0"/>
        <v>69660.37704918033</v>
      </c>
      <c r="L41" s="39">
        <v>28238</v>
      </c>
      <c r="M41" s="38">
        <v>25495698</v>
      </c>
      <c r="N41" s="25">
        <f t="shared" si="1"/>
        <v>902.88611091437076</v>
      </c>
      <c r="O41" s="40"/>
      <c r="P41" s="83"/>
      <c r="Q41" s="65"/>
      <c r="R41" s="65"/>
      <c r="S41" s="84"/>
      <c r="T41" s="64"/>
      <c r="U41" s="85"/>
    </row>
    <row r="42" spans="1:21" s="4" customFormat="1" ht="27" customHeight="1" x14ac:dyDescent="0.15">
      <c r="A42" s="14"/>
      <c r="B42" s="42" t="s">
        <v>63</v>
      </c>
      <c r="C42" s="107">
        <v>38</v>
      </c>
      <c r="D42" s="42">
        <v>4</v>
      </c>
      <c r="E42" s="146" t="s">
        <v>533</v>
      </c>
      <c r="F42" s="148" t="s">
        <v>534</v>
      </c>
      <c r="G42" s="61" t="s">
        <v>574</v>
      </c>
      <c r="H42" s="36">
        <v>19</v>
      </c>
      <c r="I42" s="37">
        <v>193</v>
      </c>
      <c r="J42" s="38">
        <v>14038132</v>
      </c>
      <c r="K42" s="25">
        <f>IF(AND(I42&gt;0,J42&gt;0),J42/I42,0)</f>
        <v>72736.435233160621</v>
      </c>
      <c r="L42" s="39">
        <v>15886</v>
      </c>
      <c r="M42" s="38">
        <f>J42</f>
        <v>14038132</v>
      </c>
      <c r="N42" s="25">
        <f t="shared" si="1"/>
        <v>883.67946619665111</v>
      </c>
      <c r="O42" s="40"/>
      <c r="P42" s="83"/>
      <c r="Q42" s="65"/>
      <c r="R42" s="65"/>
      <c r="S42" s="84"/>
      <c r="T42" s="64"/>
      <c r="U42" s="85"/>
    </row>
    <row r="43" spans="1:21" s="4" customFormat="1" ht="27" customHeight="1" x14ac:dyDescent="0.15">
      <c r="A43" s="14"/>
      <c r="B43" s="42" t="s">
        <v>63</v>
      </c>
      <c r="C43" s="107">
        <v>39</v>
      </c>
      <c r="D43" s="42">
        <v>4</v>
      </c>
      <c r="E43" s="146">
        <v>9420003001390</v>
      </c>
      <c r="F43" s="148" t="s">
        <v>535</v>
      </c>
      <c r="G43" s="61" t="s">
        <v>575</v>
      </c>
      <c r="H43" s="36">
        <v>20</v>
      </c>
      <c r="I43" s="37">
        <v>112</v>
      </c>
      <c r="J43" s="38">
        <v>6851742</v>
      </c>
      <c r="K43" s="25">
        <f t="shared" si="0"/>
        <v>61176.267857142855</v>
      </c>
      <c r="L43" s="39">
        <v>7876</v>
      </c>
      <c r="M43" s="38">
        <v>6851742</v>
      </c>
      <c r="N43" s="25">
        <f t="shared" si="1"/>
        <v>869.9520060944642</v>
      </c>
      <c r="O43" s="40"/>
      <c r="P43" s="83"/>
      <c r="Q43" s="65"/>
      <c r="R43" s="65"/>
      <c r="S43" s="84"/>
      <c r="T43" s="64"/>
      <c r="U43" s="85"/>
    </row>
    <row r="44" spans="1:21" s="4" customFormat="1" ht="27" customHeight="1" x14ac:dyDescent="0.15">
      <c r="A44" s="14"/>
      <c r="B44" s="42" t="s">
        <v>63</v>
      </c>
      <c r="C44" s="107">
        <v>40</v>
      </c>
      <c r="D44" s="42">
        <v>4</v>
      </c>
      <c r="E44" s="146">
        <v>1420001016522</v>
      </c>
      <c r="F44" s="148" t="s">
        <v>536</v>
      </c>
      <c r="G44" s="61" t="s">
        <v>576</v>
      </c>
      <c r="H44" s="36">
        <v>20</v>
      </c>
      <c r="I44" s="37">
        <v>83</v>
      </c>
      <c r="J44" s="38">
        <v>9852211</v>
      </c>
      <c r="K44" s="25">
        <f t="shared" si="0"/>
        <v>118701.3373493976</v>
      </c>
      <c r="L44" s="39">
        <v>10819</v>
      </c>
      <c r="M44" s="38">
        <v>9852211</v>
      </c>
      <c r="N44" s="25">
        <f t="shared" si="1"/>
        <v>910.63970792124962</v>
      </c>
      <c r="O44" s="40"/>
      <c r="P44" s="83"/>
      <c r="Q44" s="65"/>
      <c r="R44" s="65"/>
      <c r="S44" s="84"/>
      <c r="T44" s="64"/>
      <c r="U44" s="85"/>
    </row>
    <row r="45" spans="1:21" s="4" customFormat="1" ht="27" customHeight="1" x14ac:dyDescent="0.15">
      <c r="A45" s="14"/>
      <c r="B45" s="42" t="s">
        <v>63</v>
      </c>
      <c r="C45" s="107">
        <v>41</v>
      </c>
      <c r="D45" s="42">
        <v>4</v>
      </c>
      <c r="E45" s="146" t="s">
        <v>537</v>
      </c>
      <c r="F45" s="148" t="s">
        <v>188</v>
      </c>
      <c r="G45" s="61" t="s">
        <v>399</v>
      </c>
      <c r="H45" s="36">
        <v>10</v>
      </c>
      <c r="I45" s="37">
        <v>72</v>
      </c>
      <c r="J45" s="38">
        <v>4819776</v>
      </c>
      <c r="K45" s="25">
        <f t="shared" si="0"/>
        <v>66941.333333333328</v>
      </c>
      <c r="L45" s="39">
        <v>5667.5</v>
      </c>
      <c r="M45" s="38">
        <v>4819776</v>
      </c>
      <c r="N45" s="25">
        <f t="shared" si="1"/>
        <v>850.42364358182624</v>
      </c>
      <c r="O45" s="40"/>
      <c r="P45" s="83"/>
      <c r="Q45" s="65"/>
      <c r="R45" s="65"/>
      <c r="S45" s="84"/>
      <c r="T45" s="64"/>
      <c r="U45" s="85"/>
    </row>
    <row r="46" spans="1:21" s="4" customFormat="1" ht="27" customHeight="1" x14ac:dyDescent="0.15">
      <c r="A46" s="14"/>
      <c r="B46" s="42" t="s">
        <v>63</v>
      </c>
      <c r="C46" s="107">
        <v>42</v>
      </c>
      <c r="D46" s="42">
        <v>2</v>
      </c>
      <c r="E46" s="146" t="s">
        <v>189</v>
      </c>
      <c r="F46" s="148" t="s">
        <v>190</v>
      </c>
      <c r="G46" s="61" t="s">
        <v>577</v>
      </c>
      <c r="H46" s="36">
        <v>14</v>
      </c>
      <c r="I46" s="37">
        <v>141</v>
      </c>
      <c r="J46" s="38">
        <v>12651592</v>
      </c>
      <c r="K46" s="25">
        <f t="shared" si="0"/>
        <v>89727.602836879436</v>
      </c>
      <c r="L46" s="39">
        <v>15129</v>
      </c>
      <c r="M46" s="38">
        <v>12651592</v>
      </c>
      <c r="N46" s="25">
        <f t="shared" si="1"/>
        <v>836.24773613589798</v>
      </c>
      <c r="O46" s="40"/>
      <c r="P46" s="83"/>
      <c r="Q46" s="65" t="s">
        <v>286</v>
      </c>
      <c r="R46" s="65"/>
      <c r="S46" s="84">
        <v>1E-3</v>
      </c>
      <c r="T46" s="64"/>
      <c r="U46" s="85"/>
    </row>
    <row r="47" spans="1:21" s="4" customFormat="1" ht="27" customHeight="1" x14ac:dyDescent="0.15">
      <c r="A47" s="14"/>
      <c r="B47" s="42" t="s">
        <v>63</v>
      </c>
      <c r="C47" s="107">
        <v>43</v>
      </c>
      <c r="D47" s="42">
        <v>5</v>
      </c>
      <c r="E47" s="146">
        <v>5420005003455</v>
      </c>
      <c r="F47" s="148" t="s">
        <v>114</v>
      </c>
      <c r="G47" s="61" t="s">
        <v>578</v>
      </c>
      <c r="H47" s="36">
        <v>20</v>
      </c>
      <c r="I47" s="37">
        <v>261</v>
      </c>
      <c r="J47" s="38">
        <v>24568800</v>
      </c>
      <c r="K47" s="25">
        <f t="shared" si="0"/>
        <v>94133.333333333328</v>
      </c>
      <c r="L47" s="39">
        <v>28635</v>
      </c>
      <c r="M47" s="38">
        <v>24568800</v>
      </c>
      <c r="N47" s="25">
        <f t="shared" si="1"/>
        <v>857.99895233106338</v>
      </c>
      <c r="O47" s="40"/>
      <c r="P47" s="83"/>
      <c r="Q47" s="65"/>
      <c r="R47" s="65"/>
      <c r="S47" s="84"/>
      <c r="T47" s="64"/>
      <c r="U47" s="85"/>
    </row>
    <row r="48" spans="1:21" s="4" customFormat="1" ht="27" customHeight="1" x14ac:dyDescent="0.15">
      <c r="A48" s="14"/>
      <c r="B48" s="42" t="s">
        <v>63</v>
      </c>
      <c r="C48" s="107">
        <v>44</v>
      </c>
      <c r="D48" s="42">
        <v>4</v>
      </c>
      <c r="E48" s="146">
        <v>8420001016061</v>
      </c>
      <c r="F48" s="148" t="s">
        <v>538</v>
      </c>
      <c r="G48" s="61" t="s">
        <v>579</v>
      </c>
      <c r="H48" s="36">
        <v>20</v>
      </c>
      <c r="I48" s="37">
        <v>140</v>
      </c>
      <c r="J48" s="38">
        <v>10115050</v>
      </c>
      <c r="K48" s="25">
        <f t="shared" si="0"/>
        <v>72250.357142857145</v>
      </c>
      <c r="L48" s="39">
        <v>11995</v>
      </c>
      <c r="M48" s="38">
        <v>10115050</v>
      </c>
      <c r="N48" s="25">
        <f t="shared" si="1"/>
        <v>843.27219674864523</v>
      </c>
      <c r="O48" s="40"/>
      <c r="P48" s="83"/>
      <c r="Q48" s="65"/>
      <c r="R48" s="65"/>
      <c r="S48" s="84"/>
      <c r="T48" s="64"/>
      <c r="U48" s="85"/>
    </row>
    <row r="49" spans="1:21" s="4" customFormat="1" ht="27" customHeight="1" x14ac:dyDescent="0.15">
      <c r="A49" s="14"/>
      <c r="B49" s="42" t="s">
        <v>63</v>
      </c>
      <c r="C49" s="107">
        <v>45</v>
      </c>
      <c r="D49" s="42">
        <v>4</v>
      </c>
      <c r="E49" s="146" t="s">
        <v>539</v>
      </c>
      <c r="F49" s="148" t="s">
        <v>540</v>
      </c>
      <c r="G49" s="61" t="s">
        <v>580</v>
      </c>
      <c r="H49" s="36">
        <v>20</v>
      </c>
      <c r="I49" s="37">
        <v>134</v>
      </c>
      <c r="J49" s="38">
        <v>12216879</v>
      </c>
      <c r="K49" s="25">
        <f t="shared" si="0"/>
        <v>91170.738805970148</v>
      </c>
      <c r="L49" s="39">
        <v>14407</v>
      </c>
      <c r="M49" s="38">
        <v>12216879</v>
      </c>
      <c r="N49" s="25">
        <f t="shared" si="1"/>
        <v>847.98216144929552</v>
      </c>
      <c r="O49" s="40"/>
      <c r="P49" s="83"/>
      <c r="Q49" s="65"/>
      <c r="R49" s="65"/>
      <c r="S49" s="84"/>
      <c r="T49" s="64"/>
      <c r="U49" s="85"/>
    </row>
    <row r="50" spans="1:21" s="4" customFormat="1" ht="27" customHeight="1" x14ac:dyDescent="0.15">
      <c r="A50" s="14"/>
      <c r="B50" s="42" t="s">
        <v>63</v>
      </c>
      <c r="C50" s="107">
        <v>46</v>
      </c>
      <c r="D50" s="42">
        <v>2</v>
      </c>
      <c r="E50" s="146">
        <v>3420005004926</v>
      </c>
      <c r="F50" s="148" t="s">
        <v>197</v>
      </c>
      <c r="G50" s="61" t="s">
        <v>408</v>
      </c>
      <c r="H50" s="36">
        <v>10</v>
      </c>
      <c r="I50" s="37">
        <v>84</v>
      </c>
      <c r="J50" s="38">
        <v>7147935</v>
      </c>
      <c r="K50" s="25">
        <f t="shared" si="0"/>
        <v>85094.46428571429</v>
      </c>
      <c r="L50" s="39">
        <v>8520</v>
      </c>
      <c r="M50" s="38">
        <v>7147935</v>
      </c>
      <c r="N50" s="25">
        <f t="shared" si="1"/>
        <v>838.95950704225356</v>
      </c>
      <c r="O50" s="40"/>
      <c r="P50" s="83"/>
      <c r="Q50" s="65"/>
      <c r="R50" s="65"/>
      <c r="S50" s="84"/>
      <c r="T50" s="64"/>
      <c r="U50" s="85"/>
    </row>
    <row r="51" spans="1:21" s="4" customFormat="1" ht="27" customHeight="1" x14ac:dyDescent="0.15">
      <c r="A51" s="14"/>
      <c r="B51" s="42" t="s">
        <v>63</v>
      </c>
      <c r="C51" s="107">
        <v>47</v>
      </c>
      <c r="D51" s="42">
        <v>4</v>
      </c>
      <c r="E51" s="146" t="s">
        <v>199</v>
      </c>
      <c r="F51" s="148" t="s">
        <v>200</v>
      </c>
      <c r="G51" s="61" t="s">
        <v>200</v>
      </c>
      <c r="H51" s="36">
        <v>15</v>
      </c>
      <c r="I51" s="37">
        <v>139</v>
      </c>
      <c r="J51" s="38">
        <v>10079855</v>
      </c>
      <c r="K51" s="25">
        <f t="shared" si="0"/>
        <v>72516.942446043162</v>
      </c>
      <c r="L51" s="39">
        <v>12053</v>
      </c>
      <c r="M51" s="38">
        <v>10079855</v>
      </c>
      <c r="N51" s="25">
        <f t="shared" si="1"/>
        <v>836.29428358085124</v>
      </c>
      <c r="O51" s="40"/>
      <c r="P51" s="83"/>
      <c r="Q51" s="65" t="s">
        <v>286</v>
      </c>
      <c r="R51" s="65"/>
      <c r="S51" s="84">
        <v>0.14000000000000001</v>
      </c>
      <c r="T51" s="64"/>
      <c r="U51" s="85"/>
    </row>
    <row r="52" spans="1:21" s="4" customFormat="1" ht="27" customHeight="1" x14ac:dyDescent="0.15">
      <c r="A52" s="14"/>
      <c r="B52" s="42" t="s">
        <v>63</v>
      </c>
      <c r="C52" s="107">
        <v>48</v>
      </c>
      <c r="D52" s="42">
        <v>6</v>
      </c>
      <c r="E52" s="146">
        <v>7420005006233</v>
      </c>
      <c r="F52" s="148" t="s">
        <v>208</v>
      </c>
      <c r="G52" s="61" t="s">
        <v>416</v>
      </c>
      <c r="H52" s="36">
        <v>10</v>
      </c>
      <c r="I52" s="37">
        <v>129</v>
      </c>
      <c r="J52" s="38">
        <v>10599527</v>
      </c>
      <c r="K52" s="25">
        <f t="shared" si="0"/>
        <v>82166.875968992244</v>
      </c>
      <c r="L52" s="39">
        <v>11954</v>
      </c>
      <c r="M52" s="38">
        <v>10599527</v>
      </c>
      <c r="N52" s="25">
        <f t="shared" si="1"/>
        <v>886.69290614020417</v>
      </c>
      <c r="O52" s="40"/>
      <c r="P52" s="83"/>
      <c r="Q52" s="65" t="s">
        <v>286</v>
      </c>
      <c r="R52" s="65"/>
      <c r="S52" s="84">
        <v>0.1</v>
      </c>
      <c r="T52" s="154"/>
      <c r="U52" s="85"/>
    </row>
    <row r="53" spans="1:21" s="4" customFormat="1" ht="27" customHeight="1" x14ac:dyDescent="0.15">
      <c r="A53" s="14"/>
      <c r="B53" s="42" t="s">
        <v>63</v>
      </c>
      <c r="C53" s="107">
        <v>49</v>
      </c>
      <c r="D53" s="42">
        <v>4</v>
      </c>
      <c r="E53" s="146">
        <v>6420001014728</v>
      </c>
      <c r="F53" s="148" t="s">
        <v>211</v>
      </c>
      <c r="G53" s="61" t="s">
        <v>418</v>
      </c>
      <c r="H53" s="36">
        <v>20</v>
      </c>
      <c r="I53" s="37">
        <v>214</v>
      </c>
      <c r="J53" s="38">
        <v>18490835</v>
      </c>
      <c r="K53" s="25">
        <f t="shared" si="0"/>
        <v>86405.771028037387</v>
      </c>
      <c r="L53" s="39">
        <v>21302.97</v>
      </c>
      <c r="M53" s="38">
        <v>18490835</v>
      </c>
      <c r="N53" s="25">
        <f t="shared" si="1"/>
        <v>867.99328919864217</v>
      </c>
      <c r="O53" s="40"/>
      <c r="P53" s="83"/>
      <c r="Q53" s="63" t="s">
        <v>286</v>
      </c>
      <c r="R53" s="63"/>
      <c r="S53" s="84">
        <v>0.35220000000000001</v>
      </c>
      <c r="T53" s="64"/>
      <c r="U53" s="85"/>
    </row>
    <row r="54" spans="1:21" s="4" customFormat="1" ht="27" customHeight="1" x14ac:dyDescent="0.15">
      <c r="A54" s="14"/>
      <c r="B54" s="42" t="s">
        <v>63</v>
      </c>
      <c r="C54" s="107">
        <v>50</v>
      </c>
      <c r="D54" s="42">
        <v>6</v>
      </c>
      <c r="E54" s="146" t="s">
        <v>541</v>
      </c>
      <c r="F54" s="148" t="s">
        <v>542</v>
      </c>
      <c r="G54" s="61" t="s">
        <v>581</v>
      </c>
      <c r="H54" s="36">
        <v>20</v>
      </c>
      <c r="I54" s="37">
        <v>161</v>
      </c>
      <c r="J54" s="38">
        <v>11712768</v>
      </c>
      <c r="K54" s="25">
        <f>IF(AND(I54&gt;0,J54&gt;0),J54/I54,0)</f>
        <v>72750.111801242238</v>
      </c>
      <c r="L54" s="39">
        <v>13879</v>
      </c>
      <c r="M54" s="38">
        <v>11712768</v>
      </c>
      <c r="N54" s="25">
        <f t="shared" si="1"/>
        <v>843.92016715901718</v>
      </c>
      <c r="O54" s="40"/>
      <c r="P54" s="83"/>
      <c r="Q54" s="173"/>
      <c r="R54" s="173"/>
      <c r="S54" s="104"/>
      <c r="T54" s="66"/>
      <c r="U54" s="111"/>
    </row>
    <row r="55" spans="1:21" s="4" customFormat="1" ht="27" customHeight="1" x14ac:dyDescent="0.15">
      <c r="A55" s="14"/>
      <c r="B55" s="42" t="s">
        <v>63</v>
      </c>
      <c r="C55" s="107">
        <v>51</v>
      </c>
      <c r="D55" s="42">
        <v>4</v>
      </c>
      <c r="E55" s="146" t="s">
        <v>219</v>
      </c>
      <c r="F55" s="148" t="s">
        <v>220</v>
      </c>
      <c r="G55" s="46" t="s">
        <v>582</v>
      </c>
      <c r="H55" s="36">
        <v>10</v>
      </c>
      <c r="I55" s="37">
        <v>75</v>
      </c>
      <c r="J55" s="38">
        <v>4599025</v>
      </c>
      <c r="K55" s="25">
        <f t="shared" si="0"/>
        <v>61320.333333333336</v>
      </c>
      <c r="L55" s="39">
        <v>5379</v>
      </c>
      <c r="M55" s="38">
        <v>4599025</v>
      </c>
      <c r="N55" s="25">
        <f t="shared" si="1"/>
        <v>854.9962818367726</v>
      </c>
      <c r="O55" s="40"/>
      <c r="P55" s="83"/>
      <c r="Q55" s="63"/>
      <c r="R55" s="63"/>
      <c r="S55" s="84"/>
      <c r="T55" s="64" t="s">
        <v>286</v>
      </c>
      <c r="U55" s="85">
        <v>0.11</v>
      </c>
    </row>
    <row r="56" spans="1:21" s="4" customFormat="1" ht="27" customHeight="1" x14ac:dyDescent="0.15">
      <c r="A56" s="14"/>
      <c r="B56" s="42" t="s">
        <v>63</v>
      </c>
      <c r="C56" s="107">
        <v>52</v>
      </c>
      <c r="D56" s="42">
        <v>2</v>
      </c>
      <c r="E56" s="146">
        <v>2420005007244</v>
      </c>
      <c r="F56" s="148" t="s">
        <v>222</v>
      </c>
      <c r="G56" s="46" t="s">
        <v>429</v>
      </c>
      <c r="H56" s="36">
        <v>10</v>
      </c>
      <c r="I56" s="37">
        <v>11</v>
      </c>
      <c r="J56" s="38">
        <v>762289</v>
      </c>
      <c r="K56" s="25">
        <f t="shared" si="0"/>
        <v>69299</v>
      </c>
      <c r="L56" s="39">
        <v>883</v>
      </c>
      <c r="M56" s="38">
        <v>762289</v>
      </c>
      <c r="N56" s="25">
        <f t="shared" si="1"/>
        <v>863.29445073612681</v>
      </c>
      <c r="O56" s="40"/>
      <c r="P56" s="83"/>
      <c r="Q56" s="65"/>
      <c r="R56" s="65"/>
      <c r="S56" s="84"/>
      <c r="T56" s="66"/>
      <c r="U56" s="85"/>
    </row>
    <row r="57" spans="1:21" s="4" customFormat="1" ht="27" customHeight="1" x14ac:dyDescent="0.15">
      <c r="A57" s="14"/>
      <c r="B57" s="42" t="s">
        <v>63</v>
      </c>
      <c r="C57" s="107">
        <v>53</v>
      </c>
      <c r="D57" s="42">
        <v>5</v>
      </c>
      <c r="E57" s="146" t="s">
        <v>224</v>
      </c>
      <c r="F57" s="148" t="s">
        <v>225</v>
      </c>
      <c r="G57" s="46" t="s">
        <v>431</v>
      </c>
      <c r="H57" s="36">
        <v>10</v>
      </c>
      <c r="I57" s="37">
        <v>175</v>
      </c>
      <c r="J57" s="38">
        <v>14793546</v>
      </c>
      <c r="K57" s="25">
        <f t="shared" si="0"/>
        <v>84534.548571428575</v>
      </c>
      <c r="L57" s="39">
        <v>16800.5</v>
      </c>
      <c r="M57" s="38">
        <v>14793546</v>
      </c>
      <c r="N57" s="25">
        <f t="shared" si="1"/>
        <v>880.54200767834288</v>
      </c>
      <c r="O57" s="40"/>
      <c r="P57" s="83"/>
      <c r="Q57" s="63"/>
      <c r="R57" s="63"/>
      <c r="S57" s="84"/>
      <c r="T57" s="64"/>
      <c r="U57" s="85"/>
    </row>
    <row r="58" spans="1:21" s="4" customFormat="1" ht="27" customHeight="1" x14ac:dyDescent="0.15">
      <c r="A58" s="14"/>
      <c r="B58" s="42" t="s">
        <v>63</v>
      </c>
      <c r="C58" s="107">
        <v>54</v>
      </c>
      <c r="D58" s="42">
        <v>2</v>
      </c>
      <c r="E58" s="146" t="s">
        <v>226</v>
      </c>
      <c r="F58" s="148" t="s">
        <v>227</v>
      </c>
      <c r="G58" s="46" t="s">
        <v>433</v>
      </c>
      <c r="H58" s="36">
        <v>10</v>
      </c>
      <c r="I58" s="37">
        <v>84</v>
      </c>
      <c r="J58" s="38">
        <v>7003023</v>
      </c>
      <c r="K58" s="25">
        <f t="shared" si="0"/>
        <v>83369.321428571435</v>
      </c>
      <c r="L58" s="39">
        <v>8368</v>
      </c>
      <c r="M58" s="38">
        <v>7003023</v>
      </c>
      <c r="N58" s="25">
        <f t="shared" si="1"/>
        <v>836.8813336520077</v>
      </c>
      <c r="O58" s="40"/>
      <c r="P58" s="83"/>
      <c r="Q58" s="65"/>
      <c r="R58" s="65"/>
      <c r="S58" s="84"/>
      <c r="T58" s="66"/>
      <c r="U58" s="85"/>
    </row>
    <row r="59" spans="1:21" s="4" customFormat="1" ht="27" customHeight="1" x14ac:dyDescent="0.15">
      <c r="A59" s="14"/>
      <c r="B59" s="42" t="s">
        <v>63</v>
      </c>
      <c r="C59" s="107">
        <v>55</v>
      </c>
      <c r="D59" s="42">
        <v>4</v>
      </c>
      <c r="E59" s="146">
        <v>4420001014580</v>
      </c>
      <c r="F59" s="148" t="s">
        <v>230</v>
      </c>
      <c r="G59" s="46" t="s">
        <v>436</v>
      </c>
      <c r="H59" s="36">
        <v>10</v>
      </c>
      <c r="I59" s="37">
        <v>55</v>
      </c>
      <c r="J59" s="38">
        <v>3399324</v>
      </c>
      <c r="K59" s="25">
        <f t="shared" si="0"/>
        <v>61805.890909090907</v>
      </c>
      <c r="L59" s="39">
        <v>4068</v>
      </c>
      <c r="M59" s="38">
        <v>3399324</v>
      </c>
      <c r="N59" s="25">
        <f t="shared" si="1"/>
        <v>835.62536873156341</v>
      </c>
      <c r="O59" s="40"/>
      <c r="P59" s="83"/>
      <c r="Q59" s="63" t="s">
        <v>286</v>
      </c>
      <c r="R59" s="63"/>
      <c r="S59" s="84">
        <v>0.84699999999999998</v>
      </c>
      <c r="T59" s="64"/>
      <c r="U59" s="85"/>
    </row>
    <row r="60" spans="1:21" s="4" customFormat="1" ht="27" customHeight="1" x14ac:dyDescent="0.15">
      <c r="A60" s="14"/>
      <c r="B60" s="42" t="s">
        <v>63</v>
      </c>
      <c r="C60" s="107">
        <v>56</v>
      </c>
      <c r="D60" s="42">
        <v>2</v>
      </c>
      <c r="E60" s="146" t="s">
        <v>234</v>
      </c>
      <c r="F60" s="148" t="s">
        <v>235</v>
      </c>
      <c r="G60" s="46" t="s">
        <v>583</v>
      </c>
      <c r="H60" s="36">
        <v>10</v>
      </c>
      <c r="I60" s="37">
        <v>88</v>
      </c>
      <c r="J60" s="38">
        <v>6356263</v>
      </c>
      <c r="K60" s="25">
        <f t="shared" si="0"/>
        <v>72230.261363636368</v>
      </c>
      <c r="L60" s="39">
        <v>7350</v>
      </c>
      <c r="M60" s="38">
        <f>J60</f>
        <v>6356263</v>
      </c>
      <c r="N60" s="25">
        <f t="shared" si="1"/>
        <v>864.79768707482992</v>
      </c>
      <c r="O60" s="40"/>
      <c r="P60" s="83"/>
      <c r="Q60" s="65"/>
      <c r="R60" s="65"/>
      <c r="S60" s="84"/>
      <c r="T60" s="66"/>
      <c r="U60" s="85"/>
    </row>
    <row r="61" spans="1:21" s="4" customFormat="1" ht="27" customHeight="1" x14ac:dyDescent="0.15">
      <c r="A61" s="14"/>
      <c r="B61" s="42" t="s">
        <v>63</v>
      </c>
      <c r="C61" s="107">
        <v>57</v>
      </c>
      <c r="D61" s="42">
        <v>4</v>
      </c>
      <c r="E61" s="146" t="s">
        <v>543</v>
      </c>
      <c r="F61" s="148" t="s">
        <v>544</v>
      </c>
      <c r="G61" s="46" t="s">
        <v>544</v>
      </c>
      <c r="H61" s="36">
        <v>20</v>
      </c>
      <c r="I61" s="37">
        <v>408</v>
      </c>
      <c r="J61" s="38">
        <v>32679554</v>
      </c>
      <c r="K61" s="25">
        <f t="shared" si="0"/>
        <v>80096.946078431371</v>
      </c>
      <c r="L61" s="39">
        <v>35392</v>
      </c>
      <c r="M61" s="38">
        <v>32679554</v>
      </c>
      <c r="N61" s="25">
        <f t="shared" si="1"/>
        <v>923.3599118444846</v>
      </c>
      <c r="O61" s="40"/>
      <c r="P61" s="83"/>
      <c r="Q61" s="63"/>
      <c r="R61" s="63"/>
      <c r="S61" s="84"/>
      <c r="T61" s="64"/>
      <c r="U61" s="85"/>
    </row>
    <row r="62" spans="1:21" s="4" customFormat="1" ht="27" customHeight="1" x14ac:dyDescent="0.15">
      <c r="A62" s="14"/>
      <c r="B62" s="48" t="s">
        <v>63</v>
      </c>
      <c r="C62" s="107">
        <v>58</v>
      </c>
      <c r="D62" s="42">
        <v>5</v>
      </c>
      <c r="E62" s="146">
        <v>140005007121</v>
      </c>
      <c r="F62" s="148" t="s">
        <v>238</v>
      </c>
      <c r="G62" s="46" t="s">
        <v>447</v>
      </c>
      <c r="H62" s="36">
        <v>10</v>
      </c>
      <c r="I62" s="37">
        <v>117</v>
      </c>
      <c r="J62" s="38">
        <v>10565066</v>
      </c>
      <c r="K62" s="25">
        <f t="shared" si="0"/>
        <v>90299.709401709406</v>
      </c>
      <c r="L62" s="39">
        <v>12594</v>
      </c>
      <c r="M62" s="38">
        <v>10565066</v>
      </c>
      <c r="N62" s="25">
        <f t="shared" si="1"/>
        <v>838.89677624265528</v>
      </c>
      <c r="O62" s="40"/>
      <c r="P62" s="83"/>
      <c r="Q62" s="63" t="s">
        <v>286</v>
      </c>
      <c r="R62" s="63"/>
      <c r="S62" s="84">
        <v>0.28000000000000003</v>
      </c>
      <c r="T62" s="64"/>
      <c r="U62" s="85"/>
    </row>
    <row r="63" spans="1:21" s="4" customFormat="1" ht="27" customHeight="1" x14ac:dyDescent="0.15">
      <c r="A63" s="14"/>
      <c r="B63" s="49" t="s">
        <v>63</v>
      </c>
      <c r="C63" s="107">
        <v>59</v>
      </c>
      <c r="D63" s="42">
        <v>5</v>
      </c>
      <c r="E63" s="146">
        <v>140005007121</v>
      </c>
      <c r="F63" s="148" t="s">
        <v>238</v>
      </c>
      <c r="G63" s="46" t="s">
        <v>448</v>
      </c>
      <c r="H63" s="36">
        <v>10</v>
      </c>
      <c r="I63" s="37">
        <v>27</v>
      </c>
      <c r="J63" s="38">
        <v>2553149</v>
      </c>
      <c r="K63" s="25">
        <f t="shared" si="0"/>
        <v>94561.074074074073</v>
      </c>
      <c r="L63" s="39">
        <v>3014</v>
      </c>
      <c r="M63" s="38">
        <v>2553149</v>
      </c>
      <c r="N63" s="25">
        <f t="shared" si="1"/>
        <v>847.09654943596547</v>
      </c>
      <c r="O63" s="40"/>
      <c r="P63" s="83"/>
      <c r="Q63" s="65" t="s">
        <v>286</v>
      </c>
      <c r="R63" s="65"/>
      <c r="S63" s="84">
        <v>0.26</v>
      </c>
      <c r="T63" s="66"/>
      <c r="U63" s="85"/>
    </row>
    <row r="64" spans="1:21" s="4" customFormat="1" ht="27" customHeight="1" x14ac:dyDescent="0.15">
      <c r="A64" s="14"/>
      <c r="B64" s="48" t="s">
        <v>63</v>
      </c>
      <c r="C64" s="107">
        <v>60</v>
      </c>
      <c r="D64" s="42">
        <v>5</v>
      </c>
      <c r="E64" s="146">
        <v>3420005007508</v>
      </c>
      <c r="F64" s="148" t="s">
        <v>241</v>
      </c>
      <c r="G64" s="150" t="s">
        <v>584</v>
      </c>
      <c r="H64" s="36">
        <v>20</v>
      </c>
      <c r="I64" s="37">
        <v>180</v>
      </c>
      <c r="J64" s="38">
        <v>13444949</v>
      </c>
      <c r="K64" s="25">
        <f t="shared" si="0"/>
        <v>74694.161111111112</v>
      </c>
      <c r="L64" s="39">
        <v>17065</v>
      </c>
      <c r="M64" s="38">
        <v>13444949</v>
      </c>
      <c r="N64" s="25">
        <f t="shared" si="1"/>
        <v>787.86692059771462</v>
      </c>
      <c r="O64" s="40"/>
      <c r="P64" s="83"/>
      <c r="Q64" s="63"/>
      <c r="R64" s="63"/>
      <c r="S64" s="84"/>
      <c r="T64" s="64"/>
      <c r="U64" s="85"/>
    </row>
    <row r="65" spans="1:21" s="4" customFormat="1" ht="27" customHeight="1" x14ac:dyDescent="0.15">
      <c r="A65" s="14"/>
      <c r="B65" s="48" t="s">
        <v>63</v>
      </c>
      <c r="C65" s="107">
        <v>61</v>
      </c>
      <c r="D65" s="42">
        <v>4</v>
      </c>
      <c r="E65" s="146">
        <v>1420001015037</v>
      </c>
      <c r="F65" s="148" t="s">
        <v>545</v>
      </c>
      <c r="G65" s="46" t="s">
        <v>585</v>
      </c>
      <c r="H65" s="36">
        <v>15</v>
      </c>
      <c r="I65" s="37">
        <v>165</v>
      </c>
      <c r="J65" s="38">
        <v>11487824</v>
      </c>
      <c r="K65" s="25">
        <f t="shared" si="0"/>
        <v>69623.175757575751</v>
      </c>
      <c r="L65" s="39">
        <v>13565</v>
      </c>
      <c r="M65" s="38">
        <v>11487824</v>
      </c>
      <c r="N65" s="25">
        <f t="shared" si="1"/>
        <v>846.87239218577224</v>
      </c>
      <c r="O65" s="40"/>
      <c r="P65" s="83"/>
      <c r="Q65" s="65" t="s">
        <v>286</v>
      </c>
      <c r="R65" s="65"/>
      <c r="S65" s="84">
        <v>0.1</v>
      </c>
      <c r="T65" s="66"/>
      <c r="U65" s="85"/>
    </row>
    <row r="66" spans="1:21" s="4" customFormat="1" ht="27" customHeight="1" x14ac:dyDescent="0.15">
      <c r="A66" s="14"/>
      <c r="B66" s="50" t="s">
        <v>63</v>
      </c>
      <c r="C66" s="107">
        <v>62</v>
      </c>
      <c r="D66" s="42">
        <v>3</v>
      </c>
      <c r="E66" s="146">
        <v>2420005002765</v>
      </c>
      <c r="F66" s="148" t="s">
        <v>113</v>
      </c>
      <c r="G66" s="151" t="s">
        <v>586</v>
      </c>
      <c r="H66" s="36">
        <v>15</v>
      </c>
      <c r="I66" s="37">
        <v>84</v>
      </c>
      <c r="J66" s="38">
        <v>7757857</v>
      </c>
      <c r="K66" s="25">
        <f>IF(AND(I66&gt;0,J66&gt;0),J66/I66,0)</f>
        <v>92355.440476190473</v>
      </c>
      <c r="L66" s="39">
        <v>9319.9</v>
      </c>
      <c r="M66" s="38">
        <v>7757857</v>
      </c>
      <c r="N66" s="25">
        <f t="shared" si="1"/>
        <v>832.39702142726856</v>
      </c>
      <c r="O66" s="40"/>
      <c r="P66" s="83"/>
      <c r="Q66" s="63"/>
      <c r="R66" s="63"/>
      <c r="S66" s="84"/>
      <c r="T66" s="64"/>
      <c r="U66" s="85"/>
    </row>
    <row r="67" spans="1:21" s="4" customFormat="1" ht="27" customHeight="1" x14ac:dyDescent="0.15">
      <c r="A67" s="14"/>
      <c r="B67" s="50" t="s">
        <v>63</v>
      </c>
      <c r="C67" s="107">
        <v>63</v>
      </c>
      <c r="D67" s="42">
        <v>4</v>
      </c>
      <c r="E67" s="146">
        <v>2420001014517</v>
      </c>
      <c r="F67" s="148" t="s">
        <v>99</v>
      </c>
      <c r="G67" s="152" t="s">
        <v>587</v>
      </c>
      <c r="H67" s="36">
        <v>20</v>
      </c>
      <c r="I67" s="37">
        <v>379</v>
      </c>
      <c r="J67" s="38">
        <v>25750981</v>
      </c>
      <c r="K67" s="25">
        <f>IF(AND(I67&gt;0,J67&gt;0),J67/I67,0)</f>
        <v>67944.540897097628</v>
      </c>
      <c r="L67" s="39">
        <v>30822</v>
      </c>
      <c r="M67" s="38">
        <v>25750981</v>
      </c>
      <c r="N67" s="25">
        <f t="shared" ref="N67:N73" si="3">IF(AND(L67&gt;0,M67&gt;0),M67/L67,0)</f>
        <v>835.47404451365912</v>
      </c>
      <c r="O67" s="40"/>
      <c r="P67" s="83"/>
      <c r="Q67" s="65"/>
      <c r="R67" s="65"/>
      <c r="S67" s="84"/>
      <c r="T67" s="66"/>
      <c r="U67" s="85"/>
    </row>
    <row r="68" spans="1:21" s="4" customFormat="1" ht="27" customHeight="1" x14ac:dyDescent="0.15">
      <c r="A68" s="14"/>
      <c r="B68" s="50" t="s">
        <v>63</v>
      </c>
      <c r="C68" s="107">
        <v>64</v>
      </c>
      <c r="D68" s="42">
        <v>6</v>
      </c>
      <c r="E68" s="146" t="s">
        <v>546</v>
      </c>
      <c r="F68" s="148" t="s">
        <v>547</v>
      </c>
      <c r="G68" s="151" t="s">
        <v>588</v>
      </c>
      <c r="H68" s="36">
        <v>20</v>
      </c>
      <c r="I68" s="37">
        <v>274</v>
      </c>
      <c r="J68" s="38">
        <v>21390565</v>
      </c>
      <c r="K68" s="25">
        <f>IF(AND(I68&gt;0,J68&gt;0),J68/I68,0)</f>
        <v>78067.755474452555</v>
      </c>
      <c r="L68" s="39">
        <v>24831</v>
      </c>
      <c r="M68" s="38">
        <v>21390565</v>
      </c>
      <c r="N68" s="25">
        <f t="shared" si="3"/>
        <v>861.44597478957758</v>
      </c>
      <c r="O68" s="40"/>
      <c r="P68" s="83"/>
      <c r="Q68" s="63" t="s">
        <v>286</v>
      </c>
      <c r="R68" s="63"/>
      <c r="S68" s="84">
        <v>0.42199999999999999</v>
      </c>
      <c r="T68" s="64"/>
      <c r="U68" s="85"/>
    </row>
    <row r="69" spans="1:21" s="4" customFormat="1" ht="27" customHeight="1" x14ac:dyDescent="0.15">
      <c r="A69" s="14"/>
      <c r="B69" s="14" t="s">
        <v>63</v>
      </c>
      <c r="C69" s="107">
        <v>65</v>
      </c>
      <c r="D69" s="42">
        <v>6</v>
      </c>
      <c r="E69" s="146" t="s">
        <v>546</v>
      </c>
      <c r="F69" s="148" t="s">
        <v>547</v>
      </c>
      <c r="G69" s="46" t="s">
        <v>589</v>
      </c>
      <c r="H69" s="36">
        <v>20</v>
      </c>
      <c r="I69" s="37">
        <v>149</v>
      </c>
      <c r="J69" s="38">
        <v>10807433</v>
      </c>
      <c r="K69" s="25">
        <f t="shared" ref="K69:K73" si="4">IF(AND(I69&gt;0,J69&gt;0),J69/I69,0)</f>
        <v>72533.107382550341</v>
      </c>
      <c r="L69" s="39">
        <v>12705.5</v>
      </c>
      <c r="M69" s="38">
        <v>10807433</v>
      </c>
      <c r="N69" s="25">
        <f t="shared" si="3"/>
        <v>850.61060170792177</v>
      </c>
      <c r="O69" s="40"/>
      <c r="P69" s="83"/>
      <c r="Q69" s="65" t="s">
        <v>286</v>
      </c>
      <c r="R69" s="65"/>
      <c r="S69" s="84">
        <v>0.25</v>
      </c>
      <c r="T69" s="66"/>
      <c r="U69" s="85"/>
    </row>
    <row r="70" spans="1:21" s="4" customFormat="1" ht="27" customHeight="1" x14ac:dyDescent="0.15">
      <c r="A70" s="14"/>
      <c r="B70" s="50" t="s">
        <v>63</v>
      </c>
      <c r="C70" s="107">
        <v>66</v>
      </c>
      <c r="D70" s="42">
        <v>2</v>
      </c>
      <c r="E70" s="146" t="s">
        <v>505</v>
      </c>
      <c r="F70" s="148" t="s">
        <v>506</v>
      </c>
      <c r="G70" s="151" t="s">
        <v>511</v>
      </c>
      <c r="H70" s="36">
        <v>19</v>
      </c>
      <c r="I70" s="37">
        <v>84</v>
      </c>
      <c r="J70" s="38">
        <v>2773055</v>
      </c>
      <c r="K70" s="25">
        <f t="shared" si="4"/>
        <v>33012.559523809527</v>
      </c>
      <c r="L70" s="39">
        <v>10755</v>
      </c>
      <c r="M70" s="38">
        <v>2773055</v>
      </c>
      <c r="N70" s="25">
        <f t="shared" si="3"/>
        <v>257.83867968386795</v>
      </c>
      <c r="O70" s="40"/>
      <c r="P70" s="83"/>
      <c r="Q70" s="63"/>
      <c r="R70" s="63"/>
      <c r="S70" s="84"/>
      <c r="T70" s="64"/>
      <c r="U70" s="85"/>
    </row>
    <row r="71" spans="1:21" s="4" customFormat="1" ht="27" customHeight="1" x14ac:dyDescent="0.15">
      <c r="A71" s="14"/>
      <c r="B71" s="50" t="s">
        <v>63</v>
      </c>
      <c r="C71" s="107">
        <v>67</v>
      </c>
      <c r="D71" s="42">
        <v>4</v>
      </c>
      <c r="E71" s="146">
        <v>1420001014666</v>
      </c>
      <c r="F71" s="148" t="s">
        <v>548</v>
      </c>
      <c r="G71" s="151" t="s">
        <v>590</v>
      </c>
      <c r="H71" s="36">
        <v>20</v>
      </c>
      <c r="I71" s="37">
        <v>329</v>
      </c>
      <c r="J71" s="38">
        <v>23734553</v>
      </c>
      <c r="K71" s="25">
        <f t="shared" si="4"/>
        <v>72141.498480243157</v>
      </c>
      <c r="L71" s="39">
        <v>28048.5</v>
      </c>
      <c r="M71" s="38">
        <v>23734553</v>
      </c>
      <c r="N71" s="25">
        <f t="shared" si="3"/>
        <v>846.19687327308054</v>
      </c>
      <c r="O71" s="40"/>
      <c r="P71" s="83"/>
      <c r="Q71" s="65"/>
      <c r="R71" s="65"/>
      <c r="S71" s="84"/>
      <c r="T71" s="66"/>
      <c r="U71" s="85"/>
    </row>
    <row r="72" spans="1:21" s="4" customFormat="1" ht="27" customHeight="1" x14ac:dyDescent="0.15">
      <c r="A72" s="14"/>
      <c r="B72" s="50" t="s">
        <v>63</v>
      </c>
      <c r="C72" s="107">
        <v>68</v>
      </c>
      <c r="D72" s="42">
        <v>4</v>
      </c>
      <c r="E72" s="146">
        <v>4420001013062</v>
      </c>
      <c r="F72" s="148" t="s">
        <v>549</v>
      </c>
      <c r="G72" s="55" t="s">
        <v>591</v>
      </c>
      <c r="H72" s="36">
        <v>14</v>
      </c>
      <c r="I72" s="37">
        <v>166</v>
      </c>
      <c r="J72" s="38">
        <v>12460624</v>
      </c>
      <c r="K72" s="25">
        <f t="shared" si="4"/>
        <v>75064</v>
      </c>
      <c r="L72" s="39">
        <v>14708</v>
      </c>
      <c r="M72" s="38">
        <v>12460624</v>
      </c>
      <c r="N72" s="25">
        <f t="shared" si="3"/>
        <v>847.20043513734026</v>
      </c>
      <c r="O72" s="40" t="s">
        <v>286</v>
      </c>
      <c r="P72" s="149" t="s">
        <v>592</v>
      </c>
      <c r="Q72" s="63"/>
      <c r="R72" s="63"/>
      <c r="S72" s="84"/>
      <c r="T72" s="64"/>
      <c r="U72" s="85"/>
    </row>
    <row r="73" spans="1:21" s="4" customFormat="1" ht="27" customHeight="1" x14ac:dyDescent="0.15">
      <c r="A73" s="14"/>
      <c r="B73" s="14" t="s">
        <v>63</v>
      </c>
      <c r="C73" s="107">
        <v>69</v>
      </c>
      <c r="D73" s="42">
        <v>4</v>
      </c>
      <c r="E73" s="146" t="s">
        <v>283</v>
      </c>
      <c r="F73" s="42" t="s">
        <v>284</v>
      </c>
      <c r="G73" s="47" t="s">
        <v>492</v>
      </c>
      <c r="H73" s="36">
        <v>10</v>
      </c>
      <c r="I73" s="37">
        <v>144</v>
      </c>
      <c r="J73" s="38">
        <v>10460624</v>
      </c>
      <c r="K73" s="25">
        <f t="shared" si="4"/>
        <v>72643.222222222219</v>
      </c>
      <c r="L73" s="39">
        <v>14708</v>
      </c>
      <c r="M73" s="38">
        <v>10460624</v>
      </c>
      <c r="N73" s="25">
        <f t="shared" si="3"/>
        <v>711.22001631765022</v>
      </c>
      <c r="O73" s="40"/>
      <c r="P73" s="83"/>
      <c r="Q73" s="63"/>
      <c r="R73" s="63"/>
      <c r="S73" s="84"/>
      <c r="T73" s="64"/>
      <c r="U73" s="85"/>
    </row>
    <row r="74" spans="1:21" s="4" customFormat="1" ht="15" customHeight="1" x14ac:dyDescent="0.15">
      <c r="A74" s="15"/>
      <c r="B74" s="20" t="s">
        <v>3</v>
      </c>
      <c r="C74" s="16"/>
      <c r="D74" s="33">
        <f>COUNTIF(D5:D73,1)</f>
        <v>0</v>
      </c>
      <c r="E74" s="132"/>
      <c r="F74" s="80"/>
      <c r="G74" s="16">
        <f>COUNTA(G5:G73)</f>
        <v>69</v>
      </c>
      <c r="H74" s="17">
        <f>SUM(H5:H73)</f>
        <v>1190</v>
      </c>
      <c r="I74" s="17">
        <f>SUM(I5:I73)</f>
        <v>13722</v>
      </c>
      <c r="J74" s="17">
        <f>SUM(J5:J73)</f>
        <v>1016591095</v>
      </c>
      <c r="K74" s="19">
        <f t="shared" ref="K74" si="5">IF(AND(I74&gt;0,J74&gt;0),J74/I74,0)</f>
        <v>74084.761332167327</v>
      </c>
      <c r="L74" s="17">
        <f>SUM(L5:L73)</f>
        <v>1198909.6499999999</v>
      </c>
      <c r="M74" s="17">
        <f>SUM(M5:M73)</f>
        <v>1016591095</v>
      </c>
      <c r="N74" s="19">
        <f t="shared" ref="N74" si="6">IF(AND(L74&gt;0,M74&gt;0),M74/L74,0)</f>
        <v>847.92969595331897</v>
      </c>
      <c r="Q74" s="67"/>
      <c r="R74" s="67"/>
      <c r="U74" s="67"/>
    </row>
    <row r="75" spans="1:21" s="4" customFormat="1" ht="15" customHeight="1" x14ac:dyDescent="0.15">
      <c r="A75" s="15"/>
      <c r="D75" s="33">
        <f>COUNTIF(D5:D73,2)</f>
        <v>13</v>
      </c>
      <c r="E75" s="132"/>
      <c r="F75" s="33"/>
      <c r="G75" s="35"/>
      <c r="H75" s="17"/>
      <c r="I75" s="17"/>
      <c r="J75" s="17"/>
      <c r="K75" s="18"/>
      <c r="L75" s="18"/>
      <c r="M75" s="18"/>
      <c r="N75" s="18"/>
    </row>
    <row r="76" spans="1:21" s="4" customFormat="1" ht="15" customHeight="1" x14ac:dyDescent="0.15">
      <c r="A76" s="15"/>
      <c r="D76" s="33">
        <f>COUNTIF(D5:D73,3)</f>
        <v>1</v>
      </c>
      <c r="E76" s="132"/>
      <c r="F76" s="33"/>
      <c r="G76" s="35"/>
      <c r="H76" s="17">
        <f>COUNTA(H5:H73)</f>
        <v>69</v>
      </c>
      <c r="I76" s="17"/>
      <c r="J76" s="17"/>
      <c r="K76" s="18"/>
      <c r="L76" s="18"/>
      <c r="M76" s="18"/>
      <c r="N76" s="18"/>
    </row>
    <row r="77" spans="1:21" s="4" customFormat="1" ht="15" customHeight="1" x14ac:dyDescent="0.15">
      <c r="A77" s="15"/>
      <c r="D77" s="33">
        <f>COUNTIF(D5:D73,4)</f>
        <v>37</v>
      </c>
      <c r="E77" s="132"/>
      <c r="F77" s="33"/>
      <c r="G77" s="35"/>
      <c r="H77" s="17"/>
      <c r="I77" s="17"/>
      <c r="J77" s="17"/>
      <c r="K77" s="18"/>
      <c r="L77" s="18"/>
      <c r="M77" s="18"/>
      <c r="N77" s="18"/>
    </row>
    <row r="78" spans="1:21" s="4" customFormat="1" ht="15" customHeight="1" x14ac:dyDescent="0.15">
      <c r="A78" s="15"/>
      <c r="D78" s="33">
        <f>COUNTIF(D5:D73,5)</f>
        <v>12</v>
      </c>
      <c r="E78" s="132"/>
      <c r="F78" s="33"/>
      <c r="G78" s="35"/>
      <c r="H78" s="17"/>
      <c r="I78" s="17"/>
      <c r="J78" s="17"/>
      <c r="K78" s="18"/>
      <c r="L78" s="18"/>
      <c r="M78" s="18"/>
      <c r="N78" s="18"/>
    </row>
    <row r="79" spans="1:21" s="4" customFormat="1" ht="15" customHeight="1" x14ac:dyDescent="0.15">
      <c r="A79" s="15"/>
      <c r="D79" s="33">
        <f>COUNTIF(D5:D73,6)</f>
        <v>6</v>
      </c>
      <c r="E79" s="132"/>
      <c r="F79" s="33"/>
      <c r="G79" s="35"/>
      <c r="H79" s="17"/>
      <c r="I79" s="17"/>
      <c r="J79" s="17"/>
      <c r="K79" s="18"/>
      <c r="L79" s="18"/>
      <c r="M79" s="18"/>
      <c r="N79" s="18"/>
    </row>
    <row r="80" spans="1:21" s="4" customFormat="1" ht="15" customHeight="1" x14ac:dyDescent="0.15">
      <c r="A80" s="15"/>
      <c r="D80" s="33"/>
      <c r="E80" s="132"/>
      <c r="F80" s="33"/>
      <c r="G80" s="16"/>
      <c r="H80" s="17"/>
      <c r="I80" s="17"/>
      <c r="J80" s="17"/>
      <c r="K80" s="18"/>
      <c r="L80" s="18"/>
      <c r="M80" s="18"/>
      <c r="N80" s="18"/>
    </row>
    <row r="81" spans="1:14" s="4" customFormat="1" ht="15" customHeight="1" x14ac:dyDescent="0.15">
      <c r="A81" s="15"/>
      <c r="D81" s="33"/>
      <c r="E81" s="132"/>
      <c r="F81" s="33"/>
      <c r="G81" s="16"/>
      <c r="H81" s="17"/>
      <c r="I81" s="17"/>
      <c r="J81" s="17"/>
      <c r="K81" s="18"/>
      <c r="L81" s="18"/>
      <c r="M81" s="18"/>
      <c r="N81" s="18"/>
    </row>
    <row r="82" spans="1:14" s="4" customFormat="1" ht="15" customHeight="1" x14ac:dyDescent="0.15">
      <c r="A82" s="15"/>
      <c r="D82" s="33"/>
      <c r="E82" s="132"/>
      <c r="F82" s="33"/>
      <c r="G82" s="16"/>
      <c r="H82" s="17"/>
      <c r="I82" s="17"/>
      <c r="J82" s="17"/>
      <c r="K82" s="18"/>
      <c r="L82" s="18"/>
      <c r="M82" s="18"/>
      <c r="N82" s="18"/>
    </row>
    <row r="83" spans="1:14" s="4" customFormat="1" ht="15" customHeight="1" x14ac:dyDescent="0.15">
      <c r="A83" s="15"/>
      <c r="E83" s="129"/>
      <c r="G83" s="16"/>
      <c r="H83" s="17"/>
      <c r="I83" s="17"/>
      <c r="J83" s="17"/>
      <c r="K83" s="18"/>
      <c r="L83" s="18"/>
      <c r="M83" s="18"/>
      <c r="N83" s="18"/>
    </row>
    <row r="84" spans="1:14" s="4" customFormat="1" ht="15" customHeight="1" x14ac:dyDescent="0.15">
      <c r="A84" s="15"/>
      <c r="E84" s="129"/>
      <c r="G84" s="16"/>
      <c r="H84" s="17"/>
      <c r="I84" s="17"/>
      <c r="J84" s="17"/>
      <c r="K84" s="18"/>
      <c r="L84" s="18"/>
      <c r="M84" s="18"/>
      <c r="N84" s="18"/>
    </row>
    <row r="85" spans="1:14" s="4" customFormat="1" ht="15" customHeight="1" x14ac:dyDescent="0.15">
      <c r="A85" s="15"/>
      <c r="E85" s="129"/>
      <c r="G85" s="16"/>
      <c r="H85" s="17"/>
      <c r="I85" s="17"/>
      <c r="J85" s="17"/>
      <c r="K85" s="18"/>
      <c r="L85" s="18"/>
      <c r="M85" s="18"/>
      <c r="N85" s="18"/>
    </row>
    <row r="86" spans="1:14" s="4" customFormat="1" ht="15" customHeight="1" x14ac:dyDescent="0.15">
      <c r="A86" s="15"/>
      <c r="E86" s="129"/>
      <c r="G86" s="16"/>
      <c r="H86" s="17"/>
      <c r="I86" s="17"/>
      <c r="J86" s="17"/>
      <c r="K86" s="18"/>
      <c r="L86" s="18"/>
      <c r="M86" s="18"/>
      <c r="N86" s="18"/>
    </row>
    <row r="87" spans="1:14" s="4" customFormat="1" ht="15" customHeight="1" x14ac:dyDescent="0.15">
      <c r="A87" s="15"/>
      <c r="E87" s="129"/>
      <c r="G87" s="16"/>
      <c r="H87" s="17"/>
      <c r="I87" s="17"/>
      <c r="J87" s="17"/>
      <c r="K87" s="18"/>
      <c r="L87" s="18"/>
      <c r="M87" s="18"/>
      <c r="N87" s="18"/>
    </row>
    <row r="88" spans="1:14" s="4" customFormat="1" ht="15" customHeight="1" x14ac:dyDescent="0.15">
      <c r="A88" s="15"/>
      <c r="E88" s="129"/>
      <c r="G88" s="16"/>
      <c r="H88" s="17"/>
      <c r="I88" s="17"/>
      <c r="J88" s="17"/>
      <c r="K88" s="18"/>
      <c r="L88" s="18"/>
      <c r="M88" s="18"/>
      <c r="N88" s="18"/>
    </row>
    <row r="89" spans="1:14" s="4" customFormat="1" ht="15" customHeight="1" x14ac:dyDescent="0.15">
      <c r="A89" s="15"/>
      <c r="E89" s="129"/>
      <c r="G89" s="16"/>
      <c r="H89" s="17"/>
      <c r="I89" s="17"/>
      <c r="J89" s="17"/>
      <c r="K89" s="18"/>
      <c r="L89" s="18"/>
      <c r="M89" s="18"/>
      <c r="N89" s="18"/>
    </row>
    <row r="90" spans="1:14" s="4" customFormat="1" ht="15" customHeight="1" x14ac:dyDescent="0.15">
      <c r="A90" s="15"/>
      <c r="E90" s="129"/>
      <c r="G90" s="16"/>
      <c r="H90" s="17"/>
      <c r="I90" s="17"/>
      <c r="J90" s="17"/>
      <c r="K90" s="18"/>
      <c r="L90" s="18"/>
      <c r="M90" s="18"/>
      <c r="N90" s="18"/>
    </row>
    <row r="91" spans="1:14" s="4" customFormat="1" ht="15" customHeight="1" x14ac:dyDescent="0.15">
      <c r="A91" s="15"/>
      <c r="E91" s="129"/>
      <c r="G91" s="16"/>
      <c r="H91" s="17"/>
      <c r="I91" s="17"/>
      <c r="J91" s="17"/>
      <c r="K91" s="18"/>
      <c r="L91" s="18"/>
      <c r="M91" s="18"/>
      <c r="N91" s="18"/>
    </row>
    <row r="92" spans="1:14" s="4" customFormat="1" ht="15" customHeight="1" x14ac:dyDescent="0.15">
      <c r="A92" s="15"/>
      <c r="E92" s="129"/>
      <c r="G92" s="16"/>
      <c r="H92" s="17"/>
      <c r="I92" s="17"/>
      <c r="J92" s="17"/>
      <c r="K92" s="18"/>
      <c r="L92" s="18"/>
      <c r="M92" s="18"/>
      <c r="N92" s="18"/>
    </row>
    <row r="93" spans="1:14" s="4" customFormat="1" ht="15" customHeight="1" x14ac:dyDescent="0.15">
      <c r="A93" s="15"/>
      <c r="E93" s="129"/>
      <c r="G93" s="16"/>
      <c r="H93" s="17"/>
      <c r="I93" s="17"/>
      <c r="J93" s="17"/>
      <c r="K93" s="18"/>
      <c r="L93" s="18"/>
      <c r="M93" s="18"/>
      <c r="N93" s="18"/>
    </row>
    <row r="94" spans="1:14" s="4" customFormat="1" ht="15" customHeight="1" x14ac:dyDescent="0.15">
      <c r="A94" s="15"/>
      <c r="E94" s="129"/>
      <c r="G94" s="16"/>
      <c r="H94" s="17"/>
      <c r="I94" s="17"/>
      <c r="J94" s="17"/>
      <c r="K94" s="18"/>
      <c r="L94" s="18"/>
      <c r="M94" s="18"/>
      <c r="N94" s="18"/>
    </row>
    <row r="95" spans="1:14" s="4" customFormat="1" ht="15" customHeight="1" x14ac:dyDescent="0.15">
      <c r="A95" s="15"/>
      <c r="E95" s="129"/>
      <c r="G95" s="16"/>
      <c r="H95" s="17"/>
      <c r="I95" s="17"/>
      <c r="J95" s="17"/>
      <c r="K95" s="18"/>
      <c r="L95" s="18"/>
      <c r="M95" s="18"/>
      <c r="N95" s="18"/>
    </row>
    <row r="96" spans="1:14" s="4" customFormat="1" ht="15" customHeight="1" x14ac:dyDescent="0.15">
      <c r="A96" s="15"/>
      <c r="E96" s="129"/>
      <c r="G96" s="16"/>
      <c r="H96" s="17"/>
      <c r="I96" s="17"/>
      <c r="J96" s="17"/>
      <c r="K96" s="18"/>
      <c r="L96" s="18"/>
      <c r="M96" s="18"/>
      <c r="N96" s="18"/>
    </row>
    <row r="97" spans="1:14" s="4" customFormat="1" ht="15" customHeight="1" x14ac:dyDescent="0.15">
      <c r="A97" s="15"/>
      <c r="E97" s="129"/>
      <c r="G97" s="16"/>
      <c r="H97" s="17"/>
      <c r="I97" s="17"/>
      <c r="J97" s="17"/>
      <c r="K97" s="18"/>
      <c r="L97" s="18"/>
      <c r="M97" s="18"/>
      <c r="N97" s="18"/>
    </row>
    <row r="98" spans="1:14" s="4" customFormat="1" ht="15" customHeight="1" x14ac:dyDescent="0.15">
      <c r="A98" s="15"/>
      <c r="E98" s="129"/>
      <c r="G98" s="16"/>
      <c r="H98" s="17"/>
      <c r="I98" s="17"/>
      <c r="J98" s="17"/>
      <c r="K98" s="18"/>
      <c r="L98" s="18"/>
      <c r="M98" s="18"/>
      <c r="N98" s="18"/>
    </row>
    <row r="99" spans="1:14" s="4" customFormat="1" ht="15" customHeight="1" x14ac:dyDescent="0.15">
      <c r="A99" s="15"/>
      <c r="E99" s="129"/>
      <c r="G99" s="16"/>
      <c r="H99" s="17"/>
      <c r="I99" s="17"/>
      <c r="J99" s="17"/>
      <c r="K99" s="18"/>
      <c r="L99" s="18"/>
      <c r="M99" s="18"/>
      <c r="N99" s="18"/>
    </row>
    <row r="100" spans="1:14" s="4" customFormat="1" ht="15" customHeight="1" x14ac:dyDescent="0.15">
      <c r="A100" s="15"/>
      <c r="E100" s="129"/>
      <c r="G100" s="16"/>
      <c r="H100" s="17"/>
      <c r="I100" s="17"/>
      <c r="J100" s="17"/>
      <c r="K100" s="18"/>
      <c r="L100" s="18"/>
      <c r="M100" s="18"/>
      <c r="N100" s="18"/>
    </row>
    <row r="101" spans="1:14" s="4" customFormat="1" ht="15" customHeight="1" x14ac:dyDescent="0.15">
      <c r="A101" s="15"/>
      <c r="E101" s="129"/>
      <c r="G101" s="16"/>
      <c r="H101" s="17"/>
      <c r="I101" s="17"/>
      <c r="J101" s="17"/>
      <c r="K101" s="18"/>
      <c r="L101" s="18"/>
      <c r="M101" s="18"/>
      <c r="N101" s="18"/>
    </row>
    <row r="102" spans="1:14" s="4" customFormat="1" ht="15" customHeight="1" x14ac:dyDescent="0.15">
      <c r="A102" s="15"/>
      <c r="E102" s="129"/>
      <c r="G102" s="16"/>
      <c r="H102" s="17"/>
      <c r="I102" s="17"/>
      <c r="J102" s="17"/>
      <c r="K102" s="18"/>
      <c r="L102" s="18"/>
      <c r="M102" s="18"/>
      <c r="N102" s="18"/>
    </row>
    <row r="103" spans="1:14" s="4" customFormat="1" ht="15" customHeight="1" x14ac:dyDescent="0.15">
      <c r="A103" s="15"/>
      <c r="E103" s="129"/>
      <c r="G103" s="16"/>
      <c r="H103" s="17"/>
      <c r="I103" s="17"/>
      <c r="J103" s="17"/>
      <c r="K103" s="18"/>
      <c r="L103" s="18"/>
      <c r="M103" s="18"/>
      <c r="N103" s="18"/>
    </row>
    <row r="104" spans="1:14" s="4" customFormat="1" ht="15" customHeight="1" x14ac:dyDescent="0.15">
      <c r="A104" s="15"/>
      <c r="E104" s="129"/>
      <c r="G104" s="16"/>
      <c r="H104" s="17"/>
      <c r="I104" s="17"/>
      <c r="J104" s="17"/>
      <c r="K104" s="18"/>
      <c r="L104" s="18"/>
      <c r="M104" s="18"/>
      <c r="N104" s="18"/>
    </row>
    <row r="105" spans="1:14" s="4" customFormat="1" ht="15" customHeight="1" x14ac:dyDescent="0.15">
      <c r="A105" s="15"/>
      <c r="E105" s="129"/>
      <c r="G105" s="16"/>
      <c r="H105" s="17"/>
      <c r="I105" s="17"/>
      <c r="J105" s="17"/>
      <c r="K105" s="18"/>
      <c r="L105" s="18"/>
      <c r="M105" s="18"/>
      <c r="N105" s="18"/>
    </row>
    <row r="106" spans="1:14" s="4" customFormat="1" ht="15" customHeight="1" x14ac:dyDescent="0.15">
      <c r="A106" s="15"/>
      <c r="E106" s="129"/>
      <c r="G106" s="16"/>
      <c r="H106" s="17"/>
      <c r="I106" s="17"/>
      <c r="J106" s="17"/>
      <c r="K106" s="18"/>
      <c r="L106" s="18"/>
      <c r="M106" s="18"/>
      <c r="N106" s="18"/>
    </row>
    <row r="107" spans="1:14" s="4" customFormat="1" ht="15" customHeight="1" x14ac:dyDescent="0.15">
      <c r="A107" s="15"/>
      <c r="E107" s="129"/>
      <c r="G107" s="16"/>
      <c r="H107" s="17"/>
      <c r="I107" s="17"/>
      <c r="J107" s="17"/>
      <c r="K107" s="18"/>
      <c r="L107" s="18"/>
      <c r="M107" s="18"/>
      <c r="N107" s="18"/>
    </row>
    <row r="108" spans="1:14" s="4" customFormat="1" ht="15" customHeight="1" x14ac:dyDescent="0.15">
      <c r="A108" s="15"/>
      <c r="E108" s="129"/>
      <c r="G108" s="16"/>
      <c r="H108" s="17"/>
      <c r="I108" s="17"/>
      <c r="J108" s="17"/>
      <c r="K108" s="18"/>
      <c r="L108" s="18"/>
      <c r="M108" s="18"/>
      <c r="N108" s="18"/>
    </row>
    <row r="109" spans="1:14" s="4" customFormat="1" ht="15" customHeight="1" x14ac:dyDescent="0.15">
      <c r="A109" s="15"/>
      <c r="E109" s="129"/>
      <c r="G109" s="16"/>
      <c r="H109" s="17"/>
      <c r="I109" s="17"/>
      <c r="J109" s="17"/>
      <c r="K109" s="18"/>
      <c r="L109" s="18"/>
      <c r="M109" s="18"/>
      <c r="N109" s="18"/>
    </row>
    <row r="110" spans="1:14" s="4" customFormat="1" ht="15" customHeight="1" x14ac:dyDescent="0.15">
      <c r="A110" s="15"/>
      <c r="E110" s="129"/>
      <c r="G110" s="16"/>
      <c r="H110" s="17"/>
      <c r="I110" s="17"/>
      <c r="J110" s="17"/>
      <c r="K110" s="18"/>
      <c r="L110" s="18"/>
      <c r="M110" s="18"/>
      <c r="N110" s="18"/>
    </row>
    <row r="111" spans="1:14" s="4" customFormat="1" ht="15" customHeight="1" x14ac:dyDescent="0.15">
      <c r="A111" s="15"/>
      <c r="E111" s="129"/>
      <c r="G111" s="16"/>
      <c r="H111" s="17"/>
      <c r="I111" s="17"/>
      <c r="J111" s="17"/>
      <c r="K111" s="18"/>
      <c r="L111" s="18"/>
      <c r="M111" s="18"/>
      <c r="N111" s="18"/>
    </row>
    <row r="112" spans="1:14" s="4" customFormat="1" ht="15" customHeight="1" x14ac:dyDescent="0.15">
      <c r="A112" s="15"/>
      <c r="E112" s="129"/>
      <c r="G112" s="16"/>
      <c r="H112" s="17"/>
      <c r="I112" s="17"/>
      <c r="J112" s="17"/>
      <c r="K112" s="18"/>
      <c r="L112" s="18"/>
      <c r="M112" s="18"/>
      <c r="N112" s="18"/>
    </row>
    <row r="113" spans="1:14" s="4" customFormat="1" ht="15" customHeight="1" x14ac:dyDescent="0.15">
      <c r="A113" s="15"/>
      <c r="E113" s="129"/>
      <c r="G113" s="16"/>
      <c r="H113" s="17"/>
      <c r="I113" s="17"/>
      <c r="J113" s="17"/>
      <c r="K113" s="18"/>
      <c r="L113" s="18"/>
      <c r="M113" s="18"/>
      <c r="N113" s="18"/>
    </row>
    <row r="114" spans="1:14" s="4" customFormat="1" ht="15" customHeight="1" x14ac:dyDescent="0.15">
      <c r="A114" s="15"/>
      <c r="E114" s="129"/>
      <c r="G114" s="16"/>
      <c r="H114" s="17"/>
      <c r="I114" s="17"/>
      <c r="J114" s="17"/>
      <c r="K114" s="18"/>
      <c r="L114" s="18"/>
      <c r="M114" s="18"/>
      <c r="N114" s="18"/>
    </row>
    <row r="115" spans="1:14" s="4" customFormat="1" ht="15" customHeight="1" x14ac:dyDescent="0.15">
      <c r="A115" s="15"/>
      <c r="E115" s="129"/>
      <c r="G115" s="16"/>
      <c r="H115" s="17"/>
      <c r="I115" s="17"/>
      <c r="J115" s="17"/>
      <c r="K115" s="18"/>
      <c r="L115" s="18"/>
      <c r="M115" s="18"/>
      <c r="N115" s="18"/>
    </row>
    <row r="116" spans="1:14" s="4" customFormat="1" ht="15" customHeight="1" x14ac:dyDescent="0.15">
      <c r="A116" s="15"/>
      <c r="E116" s="129"/>
      <c r="G116" s="16"/>
      <c r="H116" s="17"/>
      <c r="I116" s="17"/>
      <c r="J116" s="17"/>
      <c r="K116" s="18"/>
      <c r="L116" s="18"/>
      <c r="M116" s="18"/>
      <c r="N116" s="18"/>
    </row>
    <row r="117" spans="1:14" s="4" customFormat="1" ht="15" customHeight="1" x14ac:dyDescent="0.15">
      <c r="A117" s="15"/>
      <c r="E117" s="129"/>
      <c r="G117" s="16"/>
      <c r="H117" s="17"/>
      <c r="I117" s="17"/>
      <c r="J117" s="17"/>
      <c r="K117" s="18"/>
      <c r="L117" s="18"/>
      <c r="M117" s="18"/>
      <c r="N117" s="18"/>
    </row>
    <row r="118" spans="1:14" s="4" customFormat="1" ht="15" customHeight="1" x14ac:dyDescent="0.15">
      <c r="A118" s="15"/>
      <c r="E118" s="129"/>
      <c r="G118" s="16"/>
      <c r="H118" s="17"/>
      <c r="I118" s="17"/>
      <c r="J118" s="17"/>
      <c r="K118" s="18"/>
      <c r="L118" s="18"/>
      <c r="M118" s="18"/>
      <c r="N118" s="18"/>
    </row>
    <row r="119" spans="1:14" s="4" customFormat="1" ht="15" customHeight="1" x14ac:dyDescent="0.15">
      <c r="A119" s="15"/>
      <c r="E119" s="129"/>
      <c r="G119" s="16"/>
      <c r="H119" s="17"/>
      <c r="I119" s="17"/>
      <c r="J119" s="17"/>
      <c r="K119" s="18"/>
      <c r="L119" s="18"/>
      <c r="M119" s="18"/>
      <c r="N119" s="18"/>
    </row>
    <row r="120" spans="1:14" s="4" customFormat="1" ht="15" customHeight="1" x14ac:dyDescent="0.15">
      <c r="A120" s="15"/>
      <c r="E120" s="129"/>
      <c r="G120" s="16"/>
      <c r="H120" s="17"/>
      <c r="I120" s="17"/>
      <c r="J120" s="17"/>
      <c r="K120" s="18"/>
      <c r="L120" s="18"/>
      <c r="M120" s="18"/>
      <c r="N120" s="18"/>
    </row>
    <row r="121" spans="1:14" s="4" customFormat="1" ht="15" customHeight="1" x14ac:dyDescent="0.15">
      <c r="A121" s="15"/>
      <c r="E121" s="129"/>
      <c r="G121" s="16"/>
      <c r="H121" s="17"/>
      <c r="I121" s="17"/>
      <c r="J121" s="17"/>
      <c r="K121" s="18"/>
      <c r="L121" s="18"/>
      <c r="M121" s="18"/>
      <c r="N121" s="18"/>
    </row>
    <row r="122" spans="1:14" s="4" customFormat="1" ht="15" customHeight="1" x14ac:dyDescent="0.15">
      <c r="A122" s="15"/>
      <c r="E122" s="129"/>
      <c r="G122" s="16"/>
      <c r="H122" s="17"/>
      <c r="I122" s="17"/>
      <c r="J122" s="17"/>
      <c r="K122" s="18"/>
      <c r="L122" s="18"/>
      <c r="M122" s="18"/>
      <c r="N122" s="18"/>
    </row>
    <row r="123" spans="1:14" s="4" customFormat="1" ht="15" customHeight="1" x14ac:dyDescent="0.15">
      <c r="A123" s="15"/>
      <c r="E123" s="129"/>
      <c r="G123" s="16"/>
      <c r="H123" s="17"/>
      <c r="I123" s="17"/>
      <c r="J123" s="17"/>
      <c r="K123" s="18"/>
      <c r="L123" s="18"/>
      <c r="M123" s="18"/>
      <c r="N123" s="18"/>
    </row>
    <row r="124" spans="1:14" s="4" customFormat="1" ht="15" customHeight="1" x14ac:dyDescent="0.15">
      <c r="A124" s="15"/>
      <c r="E124" s="129"/>
      <c r="G124" s="16"/>
      <c r="H124" s="17"/>
      <c r="I124" s="17"/>
      <c r="J124" s="17"/>
      <c r="K124" s="18"/>
      <c r="L124" s="18"/>
      <c r="M124" s="18"/>
      <c r="N124" s="18"/>
    </row>
    <row r="125" spans="1:14" s="4" customFormat="1" ht="15" customHeight="1" x14ac:dyDescent="0.15">
      <c r="A125" s="15"/>
      <c r="E125" s="129"/>
      <c r="G125" s="16"/>
      <c r="H125" s="17"/>
      <c r="I125" s="17"/>
      <c r="J125" s="17"/>
      <c r="K125" s="18"/>
      <c r="L125" s="18"/>
      <c r="M125" s="18"/>
      <c r="N125" s="18"/>
    </row>
    <row r="126" spans="1:14" s="4" customFormat="1" ht="15" customHeight="1" x14ac:dyDescent="0.15">
      <c r="A126" s="15"/>
      <c r="E126" s="129"/>
      <c r="G126" s="16"/>
      <c r="H126" s="17"/>
      <c r="I126" s="17"/>
      <c r="J126" s="17"/>
      <c r="K126" s="18"/>
      <c r="L126" s="18"/>
      <c r="M126" s="18"/>
      <c r="N126" s="18"/>
    </row>
    <row r="127" spans="1:14" s="4" customFormat="1" ht="15" customHeight="1" x14ac:dyDescent="0.15">
      <c r="A127" s="15"/>
      <c r="E127" s="129"/>
      <c r="G127" s="16"/>
      <c r="H127" s="17"/>
      <c r="I127" s="17"/>
      <c r="J127" s="17"/>
      <c r="K127" s="18"/>
      <c r="L127" s="18"/>
      <c r="M127" s="18"/>
      <c r="N127" s="18"/>
    </row>
    <row r="128" spans="1:14" s="4" customFormat="1" ht="15" customHeight="1" x14ac:dyDescent="0.15">
      <c r="A128" s="15"/>
      <c r="E128" s="129"/>
      <c r="G128" s="16"/>
      <c r="H128" s="17"/>
      <c r="I128" s="17"/>
      <c r="J128" s="17"/>
      <c r="K128" s="18"/>
      <c r="L128" s="18"/>
      <c r="M128" s="18"/>
      <c r="N128" s="18"/>
    </row>
    <row r="129" spans="1:14" s="4" customFormat="1" ht="15" customHeight="1" x14ac:dyDescent="0.15">
      <c r="A129" s="15"/>
      <c r="E129" s="129"/>
      <c r="G129" s="16"/>
      <c r="H129" s="17"/>
      <c r="I129" s="17"/>
      <c r="J129" s="17"/>
      <c r="K129" s="18"/>
      <c r="L129" s="18"/>
      <c r="M129" s="18"/>
      <c r="N129" s="18"/>
    </row>
    <row r="130" spans="1:14" s="4" customFormat="1" ht="15" customHeight="1" x14ac:dyDescent="0.15">
      <c r="A130" s="15"/>
      <c r="E130" s="129"/>
      <c r="G130" s="16"/>
      <c r="H130" s="17"/>
      <c r="I130" s="17"/>
      <c r="J130" s="17"/>
      <c r="K130" s="18"/>
      <c r="L130" s="18"/>
      <c r="M130" s="18"/>
      <c r="N130" s="18"/>
    </row>
    <row r="131" spans="1:14" s="4" customFormat="1" ht="15" customHeight="1" x14ac:dyDescent="0.15">
      <c r="A131" s="15"/>
      <c r="E131" s="129"/>
      <c r="G131" s="16"/>
      <c r="H131" s="17"/>
      <c r="I131" s="17"/>
      <c r="J131" s="17"/>
      <c r="K131" s="18"/>
      <c r="L131" s="18"/>
      <c r="M131" s="18"/>
      <c r="N131" s="18"/>
    </row>
    <row r="132" spans="1:14" s="4" customFormat="1" ht="15" customHeight="1" x14ac:dyDescent="0.15">
      <c r="A132" s="15"/>
      <c r="E132" s="129"/>
      <c r="G132" s="16"/>
      <c r="H132" s="17"/>
      <c r="I132" s="17"/>
      <c r="J132" s="17"/>
      <c r="K132" s="18"/>
      <c r="L132" s="18"/>
      <c r="M132" s="18"/>
      <c r="N132" s="18"/>
    </row>
    <row r="133" spans="1:14" s="4" customFormat="1" ht="15" customHeight="1" x14ac:dyDescent="0.15">
      <c r="A133" s="15"/>
      <c r="E133" s="129"/>
      <c r="G133" s="16"/>
      <c r="H133" s="17"/>
      <c r="I133" s="17"/>
      <c r="J133" s="17"/>
      <c r="K133" s="18"/>
      <c r="L133" s="18"/>
      <c r="M133" s="18"/>
      <c r="N133" s="18"/>
    </row>
    <row r="134" spans="1:14" s="4" customFormat="1" ht="15" customHeight="1" x14ac:dyDescent="0.15">
      <c r="A134" s="15"/>
      <c r="E134" s="129"/>
      <c r="G134" s="16"/>
      <c r="H134" s="17"/>
      <c r="I134" s="17"/>
      <c r="J134" s="17"/>
      <c r="K134" s="18"/>
      <c r="L134" s="18"/>
      <c r="M134" s="18"/>
      <c r="N134" s="18"/>
    </row>
    <row r="135" spans="1:14" s="4" customFormat="1" ht="15" customHeight="1" x14ac:dyDescent="0.15">
      <c r="A135" s="15"/>
      <c r="E135" s="129"/>
      <c r="G135" s="16"/>
      <c r="H135" s="17"/>
      <c r="I135" s="17"/>
      <c r="J135" s="17"/>
      <c r="K135" s="18"/>
      <c r="L135" s="18"/>
      <c r="M135" s="18"/>
      <c r="N135" s="18"/>
    </row>
    <row r="136" spans="1:14" s="4" customFormat="1" ht="15" customHeight="1" x14ac:dyDescent="0.15">
      <c r="A136" s="15"/>
      <c r="E136" s="129"/>
      <c r="G136" s="16"/>
      <c r="H136" s="17"/>
      <c r="I136" s="17"/>
      <c r="J136" s="17"/>
      <c r="K136" s="18"/>
      <c r="L136" s="18"/>
      <c r="M136" s="18"/>
      <c r="N136" s="18"/>
    </row>
    <row r="137" spans="1:14" s="4" customFormat="1" ht="15" customHeight="1" x14ac:dyDescent="0.15">
      <c r="A137" s="15"/>
      <c r="E137" s="129"/>
      <c r="G137" s="16"/>
      <c r="H137" s="17"/>
      <c r="I137" s="17"/>
      <c r="J137" s="17"/>
      <c r="K137" s="18"/>
      <c r="L137" s="18"/>
      <c r="M137" s="18"/>
      <c r="N137" s="18"/>
    </row>
    <row r="138" spans="1:14" s="4" customFormat="1" ht="15" customHeight="1" x14ac:dyDescent="0.15">
      <c r="A138" s="15"/>
      <c r="E138" s="129"/>
      <c r="G138" s="16"/>
      <c r="H138" s="17"/>
      <c r="I138" s="17"/>
      <c r="J138" s="17"/>
      <c r="K138" s="18"/>
      <c r="L138" s="18"/>
      <c r="M138" s="18"/>
      <c r="N138" s="18"/>
    </row>
    <row r="139" spans="1:14" s="4" customFormat="1" ht="15" customHeight="1" x14ac:dyDescent="0.15">
      <c r="A139" s="15"/>
      <c r="E139" s="129"/>
      <c r="G139" s="16"/>
      <c r="H139" s="17"/>
      <c r="I139" s="17"/>
      <c r="J139" s="17"/>
      <c r="K139" s="18"/>
      <c r="L139" s="18"/>
      <c r="M139" s="18"/>
      <c r="N139" s="18"/>
    </row>
    <row r="140" spans="1:14" s="4" customFormat="1" ht="15" customHeight="1" x14ac:dyDescent="0.15">
      <c r="A140" s="15"/>
      <c r="E140" s="129"/>
      <c r="G140" s="16"/>
      <c r="H140" s="17"/>
      <c r="I140" s="17"/>
      <c r="J140" s="17"/>
      <c r="K140" s="18"/>
      <c r="L140" s="18"/>
      <c r="M140" s="18"/>
      <c r="N140" s="18"/>
    </row>
    <row r="141" spans="1:14" s="4" customFormat="1" ht="15" customHeight="1" x14ac:dyDescent="0.15">
      <c r="A141" s="15"/>
      <c r="E141" s="129"/>
      <c r="G141" s="16"/>
      <c r="H141" s="17"/>
      <c r="I141" s="17"/>
      <c r="J141" s="17"/>
      <c r="K141" s="18"/>
      <c r="L141" s="18"/>
      <c r="M141" s="18"/>
      <c r="N141" s="18"/>
    </row>
    <row r="142" spans="1:14" s="4" customFormat="1" ht="15" customHeight="1" x14ac:dyDescent="0.15">
      <c r="A142" s="15"/>
      <c r="E142" s="129"/>
      <c r="G142" s="16"/>
      <c r="H142" s="17"/>
      <c r="I142" s="17"/>
      <c r="J142" s="17"/>
      <c r="K142" s="18"/>
      <c r="L142" s="18"/>
      <c r="M142" s="18"/>
      <c r="N142" s="18"/>
    </row>
    <row r="143" spans="1:14" s="4" customFormat="1" ht="15" customHeight="1" x14ac:dyDescent="0.15">
      <c r="A143" s="15"/>
      <c r="E143" s="129"/>
      <c r="G143" s="16"/>
      <c r="H143" s="17"/>
      <c r="I143" s="17"/>
      <c r="J143" s="17"/>
      <c r="K143" s="18"/>
      <c r="L143" s="18"/>
      <c r="M143" s="18"/>
      <c r="N143" s="18"/>
    </row>
    <row r="144" spans="1:14" s="4" customFormat="1" ht="15" customHeight="1" x14ac:dyDescent="0.15">
      <c r="A144" s="15"/>
      <c r="E144" s="129"/>
      <c r="G144" s="16"/>
      <c r="H144" s="17"/>
      <c r="I144" s="17"/>
      <c r="J144" s="17"/>
      <c r="K144" s="18"/>
      <c r="L144" s="18"/>
      <c r="M144" s="18"/>
      <c r="N144" s="18"/>
    </row>
    <row r="145" spans="1:14" s="4" customFormat="1" ht="15" customHeight="1" x14ac:dyDescent="0.15">
      <c r="A145" s="15"/>
      <c r="E145" s="129"/>
      <c r="G145" s="16"/>
      <c r="H145" s="17"/>
      <c r="I145" s="17"/>
      <c r="J145" s="17"/>
      <c r="K145" s="18"/>
      <c r="L145" s="18"/>
      <c r="M145" s="18"/>
      <c r="N145" s="18"/>
    </row>
    <row r="146" spans="1:14" s="4" customFormat="1" ht="15" customHeight="1" x14ac:dyDescent="0.15">
      <c r="A146" s="15"/>
      <c r="E146" s="129"/>
      <c r="G146" s="16"/>
      <c r="H146" s="17"/>
      <c r="I146" s="17"/>
      <c r="J146" s="17"/>
      <c r="K146" s="18"/>
      <c r="L146" s="18"/>
      <c r="M146" s="18"/>
      <c r="N146" s="18"/>
    </row>
    <row r="147" spans="1:14" s="4" customFormat="1" ht="15" customHeight="1" x14ac:dyDescent="0.15">
      <c r="A147" s="15"/>
      <c r="E147" s="129"/>
      <c r="G147" s="16"/>
      <c r="H147" s="17"/>
      <c r="I147" s="17"/>
      <c r="J147" s="17"/>
      <c r="K147" s="18"/>
      <c r="L147" s="18"/>
      <c r="M147" s="18"/>
      <c r="N147" s="18"/>
    </row>
    <row r="148" spans="1:14" s="4" customFormat="1" ht="15" customHeight="1" x14ac:dyDescent="0.15">
      <c r="A148" s="15"/>
      <c r="E148" s="129"/>
      <c r="G148" s="16"/>
      <c r="H148" s="17"/>
      <c r="I148" s="17"/>
      <c r="J148" s="17"/>
      <c r="K148" s="18"/>
      <c r="L148" s="18"/>
      <c r="M148" s="18"/>
      <c r="N148" s="18"/>
    </row>
    <row r="149" spans="1:14" s="4" customFormat="1" ht="15" customHeight="1" x14ac:dyDescent="0.15">
      <c r="A149" s="15"/>
      <c r="E149" s="129"/>
      <c r="G149" s="16"/>
      <c r="H149" s="17"/>
      <c r="I149" s="17"/>
      <c r="J149" s="17"/>
      <c r="K149" s="18"/>
      <c r="L149" s="18"/>
      <c r="M149" s="18"/>
      <c r="N149" s="18"/>
    </row>
    <row r="150" spans="1:14" s="4" customFormat="1" ht="15" customHeight="1" x14ac:dyDescent="0.15">
      <c r="A150" s="15"/>
      <c r="E150" s="129"/>
      <c r="G150" s="16"/>
      <c r="H150" s="17"/>
      <c r="I150" s="17"/>
      <c r="J150" s="17"/>
      <c r="K150" s="18"/>
      <c r="L150" s="18"/>
      <c r="M150" s="18"/>
      <c r="N150" s="18"/>
    </row>
    <row r="151" spans="1:14" s="4" customFormat="1" ht="15" customHeight="1" x14ac:dyDescent="0.15">
      <c r="A151" s="15"/>
      <c r="E151" s="129"/>
      <c r="G151" s="16"/>
      <c r="H151" s="17"/>
      <c r="I151" s="17"/>
      <c r="J151" s="17"/>
      <c r="K151" s="18"/>
      <c r="L151" s="18"/>
      <c r="M151" s="18"/>
      <c r="N151" s="18"/>
    </row>
    <row r="152" spans="1:14" s="4" customFormat="1" ht="15" customHeight="1" x14ac:dyDescent="0.15">
      <c r="A152" s="15"/>
      <c r="E152" s="129"/>
      <c r="G152" s="16"/>
      <c r="H152" s="17"/>
      <c r="I152" s="17"/>
      <c r="J152" s="17"/>
      <c r="K152" s="18"/>
      <c r="L152" s="18"/>
      <c r="M152" s="18"/>
      <c r="N152" s="18"/>
    </row>
    <row r="153" spans="1:14" s="4" customFormat="1" ht="15" customHeight="1" x14ac:dyDescent="0.15">
      <c r="A153" s="15"/>
      <c r="E153" s="129"/>
      <c r="G153" s="16"/>
      <c r="H153" s="17"/>
      <c r="I153" s="17"/>
      <c r="J153" s="17"/>
      <c r="K153" s="18"/>
      <c r="L153" s="18"/>
      <c r="M153" s="18"/>
      <c r="N153" s="18"/>
    </row>
    <row r="154" spans="1:14" s="4" customFormat="1" ht="15" customHeight="1" x14ac:dyDescent="0.15">
      <c r="A154" s="15"/>
      <c r="E154" s="129"/>
      <c r="G154" s="16"/>
      <c r="H154" s="17"/>
      <c r="I154" s="17"/>
      <c r="J154" s="17"/>
      <c r="K154" s="18"/>
      <c r="L154" s="18"/>
      <c r="M154" s="18"/>
      <c r="N154" s="18"/>
    </row>
    <row r="155" spans="1:14" s="4" customFormat="1" ht="15" customHeight="1" x14ac:dyDescent="0.15">
      <c r="A155" s="15"/>
      <c r="E155" s="129"/>
      <c r="G155" s="16"/>
      <c r="H155" s="17"/>
      <c r="I155" s="17"/>
      <c r="J155" s="17"/>
      <c r="K155" s="18"/>
      <c r="L155" s="18"/>
      <c r="M155" s="18"/>
      <c r="N155" s="18"/>
    </row>
    <row r="156" spans="1:14" s="4" customFormat="1" ht="15" customHeight="1" x14ac:dyDescent="0.15">
      <c r="A156" s="15"/>
      <c r="E156" s="129"/>
      <c r="G156" s="16"/>
      <c r="H156" s="17"/>
      <c r="I156" s="17"/>
      <c r="J156" s="17"/>
      <c r="K156" s="18"/>
      <c r="L156" s="18"/>
      <c r="M156" s="18"/>
      <c r="N156" s="18"/>
    </row>
    <row r="157" spans="1:14" s="4" customFormat="1" ht="15" customHeight="1" x14ac:dyDescent="0.15">
      <c r="A157" s="15"/>
      <c r="E157" s="129"/>
      <c r="G157" s="16"/>
      <c r="H157" s="17"/>
      <c r="I157" s="17"/>
      <c r="J157" s="17"/>
      <c r="K157" s="18"/>
      <c r="L157" s="18"/>
      <c r="M157" s="18"/>
      <c r="N157" s="18"/>
    </row>
    <row r="158" spans="1:14" s="4" customFormat="1" ht="15" customHeight="1" x14ac:dyDescent="0.15">
      <c r="A158" s="15"/>
      <c r="E158" s="129"/>
      <c r="G158" s="16"/>
      <c r="H158" s="17"/>
      <c r="I158" s="17"/>
      <c r="J158" s="17"/>
      <c r="K158" s="18"/>
      <c r="L158" s="18"/>
      <c r="M158" s="18"/>
      <c r="N158" s="18"/>
    </row>
    <row r="159" spans="1:14" s="4" customFormat="1" ht="15" customHeight="1" x14ac:dyDescent="0.15">
      <c r="A159" s="15"/>
      <c r="E159" s="129"/>
      <c r="G159" s="16"/>
      <c r="H159" s="17"/>
      <c r="I159" s="17"/>
      <c r="J159" s="17"/>
      <c r="K159" s="18"/>
      <c r="L159" s="18"/>
      <c r="M159" s="18"/>
      <c r="N159" s="18"/>
    </row>
    <row r="160" spans="1:14" s="4" customFormat="1" ht="15" customHeight="1" x14ac:dyDescent="0.15">
      <c r="A160" s="15"/>
      <c r="E160" s="129"/>
      <c r="G160" s="16"/>
      <c r="H160" s="17"/>
      <c r="I160" s="17"/>
      <c r="J160" s="17"/>
      <c r="K160" s="18"/>
      <c r="L160" s="18"/>
      <c r="M160" s="18"/>
      <c r="N160" s="18"/>
    </row>
    <row r="161" spans="1:14" s="4" customFormat="1" ht="15" customHeight="1" x14ac:dyDescent="0.15">
      <c r="A161" s="15"/>
      <c r="E161" s="129"/>
      <c r="G161" s="16"/>
      <c r="H161" s="17"/>
      <c r="I161" s="17"/>
      <c r="J161" s="17"/>
      <c r="K161" s="18"/>
      <c r="L161" s="18"/>
      <c r="M161" s="18"/>
      <c r="N161" s="18"/>
    </row>
    <row r="162" spans="1:14" s="4" customFormat="1" ht="15" customHeight="1" x14ac:dyDescent="0.15">
      <c r="A162" s="15"/>
      <c r="E162" s="129"/>
      <c r="G162" s="16"/>
      <c r="H162" s="17"/>
      <c r="I162" s="17"/>
      <c r="J162" s="17"/>
      <c r="K162" s="18"/>
      <c r="L162" s="18"/>
      <c r="M162" s="18"/>
      <c r="N162" s="18"/>
    </row>
    <row r="163" spans="1:14" s="4" customFormat="1" ht="15" customHeight="1" x14ac:dyDescent="0.15">
      <c r="A163" s="15"/>
      <c r="E163" s="129"/>
      <c r="G163" s="16"/>
      <c r="H163" s="17"/>
      <c r="I163" s="17"/>
      <c r="J163" s="17"/>
      <c r="K163" s="18"/>
      <c r="L163" s="18"/>
      <c r="M163" s="18"/>
      <c r="N163" s="18"/>
    </row>
    <row r="164" spans="1:14" s="4" customFormat="1" ht="15" customHeight="1" x14ac:dyDescent="0.15">
      <c r="A164" s="15"/>
      <c r="E164" s="129"/>
      <c r="G164" s="16"/>
      <c r="H164" s="17"/>
      <c r="I164" s="17"/>
      <c r="J164" s="17"/>
      <c r="K164" s="18"/>
      <c r="L164" s="18"/>
      <c r="M164" s="18"/>
      <c r="N164" s="18"/>
    </row>
    <row r="165" spans="1:14" s="4" customFormat="1" ht="15" customHeight="1" x14ac:dyDescent="0.15">
      <c r="A165" s="15"/>
      <c r="E165" s="129"/>
      <c r="G165" s="16"/>
      <c r="H165" s="17"/>
      <c r="I165" s="17"/>
      <c r="J165" s="17"/>
      <c r="K165" s="18"/>
      <c r="L165" s="18"/>
      <c r="M165" s="18"/>
      <c r="N165" s="18"/>
    </row>
    <row r="166" spans="1:14" s="4" customFormat="1" ht="15" customHeight="1" x14ac:dyDescent="0.15">
      <c r="A166" s="15"/>
      <c r="E166" s="129"/>
      <c r="G166" s="16"/>
      <c r="H166" s="17"/>
      <c r="I166" s="17"/>
      <c r="J166" s="17"/>
      <c r="K166" s="18"/>
      <c r="L166" s="18"/>
      <c r="M166" s="18"/>
      <c r="N166" s="18"/>
    </row>
    <row r="167" spans="1:14" s="4" customFormat="1" ht="15" customHeight="1" x14ac:dyDescent="0.15">
      <c r="A167" s="15"/>
      <c r="E167" s="129"/>
      <c r="G167" s="16"/>
      <c r="H167" s="17"/>
      <c r="I167" s="17"/>
      <c r="J167" s="17"/>
      <c r="K167" s="18"/>
      <c r="L167" s="18"/>
      <c r="M167" s="18"/>
      <c r="N167" s="18"/>
    </row>
    <row r="168" spans="1:14" s="4" customFormat="1" ht="15" customHeight="1" x14ac:dyDescent="0.15">
      <c r="A168" s="15"/>
      <c r="E168" s="129"/>
      <c r="G168" s="16"/>
      <c r="H168" s="17"/>
      <c r="I168" s="17"/>
      <c r="J168" s="17"/>
      <c r="K168" s="18"/>
      <c r="L168" s="18"/>
      <c r="M168" s="18"/>
      <c r="N168" s="18"/>
    </row>
    <row r="169" spans="1:14" s="4" customFormat="1" ht="15" customHeight="1" x14ac:dyDescent="0.15">
      <c r="A169" s="15"/>
      <c r="E169" s="129"/>
      <c r="G169" s="16"/>
      <c r="H169" s="17"/>
      <c r="I169" s="17"/>
      <c r="J169" s="17"/>
      <c r="K169" s="18"/>
      <c r="L169" s="18"/>
      <c r="M169" s="18"/>
      <c r="N169" s="18"/>
    </row>
    <row r="170" spans="1:14" s="4" customFormat="1" ht="15" customHeight="1" x14ac:dyDescent="0.15">
      <c r="A170" s="15"/>
      <c r="E170" s="129"/>
      <c r="G170" s="16"/>
      <c r="H170" s="17"/>
      <c r="I170" s="17"/>
      <c r="J170" s="17"/>
      <c r="K170" s="18"/>
      <c r="L170" s="18"/>
      <c r="M170" s="18"/>
      <c r="N170" s="18"/>
    </row>
    <row r="171" spans="1:14" s="4" customFormat="1" ht="15" customHeight="1" x14ac:dyDescent="0.15">
      <c r="A171" s="15"/>
      <c r="E171" s="129"/>
      <c r="G171" s="16"/>
      <c r="H171" s="17"/>
      <c r="I171" s="17"/>
      <c r="J171" s="17"/>
      <c r="K171" s="18"/>
      <c r="L171" s="18"/>
      <c r="M171" s="18"/>
      <c r="N171" s="18"/>
    </row>
    <row r="172" spans="1:14" s="4" customFormat="1" ht="15" customHeight="1" x14ac:dyDescent="0.15">
      <c r="A172" s="15"/>
      <c r="E172" s="129"/>
      <c r="G172" s="16"/>
      <c r="H172" s="17"/>
      <c r="I172" s="17"/>
      <c r="J172" s="17"/>
      <c r="K172" s="18"/>
      <c r="L172" s="18"/>
      <c r="M172" s="18"/>
      <c r="N172" s="18"/>
    </row>
    <row r="173" spans="1:14" s="4" customFormat="1" ht="15" customHeight="1" x14ac:dyDescent="0.15">
      <c r="A173" s="15"/>
      <c r="E173" s="129"/>
      <c r="G173" s="16"/>
      <c r="H173" s="17"/>
      <c r="I173" s="17"/>
      <c r="J173" s="17"/>
      <c r="K173" s="18"/>
      <c r="L173" s="18"/>
      <c r="M173" s="18"/>
      <c r="N173" s="18"/>
    </row>
    <row r="174" spans="1:14" s="4" customFormat="1" ht="15" customHeight="1" x14ac:dyDescent="0.15">
      <c r="A174" s="15"/>
      <c r="E174" s="129"/>
      <c r="G174" s="16"/>
      <c r="H174" s="17"/>
      <c r="I174" s="17"/>
      <c r="J174" s="17"/>
      <c r="K174" s="18"/>
      <c r="L174" s="18"/>
      <c r="M174" s="18"/>
      <c r="N174" s="18"/>
    </row>
    <row r="175" spans="1:14" s="4" customFormat="1" ht="15" customHeight="1" x14ac:dyDescent="0.15">
      <c r="A175" s="15"/>
      <c r="E175" s="129"/>
      <c r="G175" s="16"/>
      <c r="H175" s="17"/>
      <c r="I175" s="17"/>
      <c r="J175" s="17"/>
      <c r="K175" s="18"/>
      <c r="L175" s="18"/>
      <c r="M175" s="18"/>
      <c r="N175" s="18"/>
    </row>
    <row r="176" spans="1:14" s="4" customFormat="1" ht="15" customHeight="1" x14ac:dyDescent="0.15">
      <c r="A176" s="15"/>
      <c r="E176" s="129"/>
      <c r="G176" s="16"/>
      <c r="H176" s="17"/>
      <c r="I176" s="17"/>
      <c r="J176" s="17"/>
      <c r="K176" s="18"/>
      <c r="L176" s="18"/>
      <c r="M176" s="18"/>
      <c r="N176" s="18"/>
    </row>
    <row r="177" spans="1:14" s="4" customFormat="1" ht="15" customHeight="1" x14ac:dyDescent="0.15">
      <c r="A177" s="15"/>
      <c r="E177" s="129"/>
      <c r="G177" s="16"/>
      <c r="H177" s="17"/>
      <c r="I177" s="17"/>
      <c r="J177" s="17"/>
      <c r="K177" s="18"/>
      <c r="L177" s="18"/>
      <c r="M177" s="18"/>
      <c r="N177" s="18"/>
    </row>
    <row r="178" spans="1:14" s="4" customFormat="1" ht="15" customHeight="1" x14ac:dyDescent="0.15">
      <c r="A178" s="15"/>
      <c r="E178" s="129"/>
      <c r="G178" s="16"/>
      <c r="H178" s="17"/>
      <c r="I178" s="17"/>
      <c r="J178" s="17"/>
      <c r="K178" s="18"/>
      <c r="L178" s="18"/>
      <c r="M178" s="18"/>
      <c r="N178" s="18"/>
    </row>
    <row r="179" spans="1:14" s="4" customFormat="1" ht="15" customHeight="1" x14ac:dyDescent="0.15">
      <c r="A179" s="15"/>
      <c r="E179" s="129"/>
      <c r="G179" s="16"/>
      <c r="H179" s="17"/>
      <c r="I179" s="17"/>
      <c r="J179" s="17"/>
      <c r="K179" s="18"/>
      <c r="L179" s="18"/>
      <c r="M179" s="18"/>
      <c r="N179" s="18"/>
    </row>
    <row r="180" spans="1:14" s="4" customFormat="1" ht="15" customHeight="1" x14ac:dyDescent="0.15">
      <c r="A180" s="15"/>
      <c r="E180" s="129"/>
      <c r="G180" s="16"/>
      <c r="H180" s="17"/>
      <c r="I180" s="17"/>
      <c r="J180" s="17"/>
      <c r="K180" s="18"/>
      <c r="L180" s="18"/>
      <c r="M180" s="18"/>
      <c r="N180" s="18"/>
    </row>
    <row r="181" spans="1:14" s="4" customFormat="1" ht="15" customHeight="1" x14ac:dyDescent="0.15">
      <c r="A181" s="15"/>
      <c r="E181" s="129"/>
      <c r="G181" s="16"/>
      <c r="H181" s="17"/>
      <c r="I181" s="17"/>
      <c r="J181" s="17"/>
      <c r="K181" s="18"/>
      <c r="L181" s="18"/>
      <c r="M181" s="18"/>
      <c r="N181" s="18"/>
    </row>
    <row r="182" spans="1:14" s="4" customFormat="1" ht="15" customHeight="1" x14ac:dyDescent="0.15">
      <c r="A182" s="15"/>
      <c r="E182" s="129"/>
      <c r="G182" s="16"/>
      <c r="H182" s="17"/>
      <c r="I182" s="17"/>
      <c r="J182" s="17"/>
      <c r="K182" s="18"/>
      <c r="L182" s="18"/>
      <c r="M182" s="18"/>
      <c r="N182" s="18"/>
    </row>
    <row r="183" spans="1:14" s="4" customFormat="1" ht="15" customHeight="1" x14ac:dyDescent="0.15">
      <c r="A183" s="15"/>
      <c r="E183" s="129"/>
      <c r="G183" s="16"/>
      <c r="H183" s="17"/>
      <c r="I183" s="17"/>
      <c r="J183" s="17"/>
      <c r="K183" s="18"/>
      <c r="L183" s="18"/>
      <c r="M183" s="18"/>
      <c r="N183" s="18"/>
    </row>
    <row r="184" spans="1:14" s="4" customFormat="1" ht="15" customHeight="1" x14ac:dyDescent="0.15">
      <c r="A184" s="15"/>
      <c r="E184" s="129"/>
      <c r="G184" s="16"/>
      <c r="H184" s="17"/>
      <c r="I184" s="17"/>
      <c r="J184" s="17"/>
      <c r="K184" s="18"/>
      <c r="L184" s="18"/>
      <c r="M184" s="18"/>
      <c r="N184" s="18"/>
    </row>
    <row r="185" spans="1:14" s="4" customFormat="1" ht="15" customHeight="1" x14ac:dyDescent="0.15">
      <c r="A185" s="15"/>
      <c r="E185" s="129"/>
      <c r="G185" s="16"/>
      <c r="H185" s="17"/>
      <c r="I185" s="17"/>
      <c r="J185" s="17"/>
      <c r="K185" s="18"/>
      <c r="L185" s="18"/>
      <c r="M185" s="18"/>
      <c r="N185" s="18"/>
    </row>
    <row r="186" spans="1:14" s="4" customFormat="1" ht="15" customHeight="1" x14ac:dyDescent="0.15">
      <c r="A186" s="15"/>
      <c r="E186" s="129"/>
      <c r="G186" s="16"/>
      <c r="H186" s="17"/>
      <c r="I186" s="17"/>
      <c r="J186" s="17"/>
      <c r="K186" s="18"/>
      <c r="L186" s="18"/>
      <c r="M186" s="18"/>
      <c r="N186" s="18"/>
    </row>
    <row r="187" spans="1:14" s="4" customFormat="1" ht="15" customHeight="1" x14ac:dyDescent="0.15">
      <c r="A187" s="15"/>
      <c r="E187" s="129"/>
      <c r="G187" s="16"/>
      <c r="H187" s="17"/>
      <c r="I187" s="17"/>
      <c r="J187" s="17"/>
      <c r="K187" s="18"/>
      <c r="L187" s="18"/>
      <c r="M187" s="18"/>
      <c r="N187" s="18"/>
    </row>
    <row r="188" spans="1:14" s="4" customFormat="1" ht="15" customHeight="1" x14ac:dyDescent="0.15">
      <c r="A188" s="15"/>
      <c r="E188" s="129"/>
      <c r="G188" s="16"/>
      <c r="H188" s="17"/>
      <c r="I188" s="17"/>
      <c r="J188" s="17"/>
      <c r="K188" s="18"/>
      <c r="L188" s="18"/>
      <c r="M188" s="18"/>
      <c r="N188" s="18"/>
    </row>
    <row r="189" spans="1:14" s="4" customFormat="1" ht="15" customHeight="1" x14ac:dyDescent="0.15">
      <c r="A189" s="15"/>
      <c r="E189" s="129"/>
      <c r="G189" s="16"/>
      <c r="H189" s="17"/>
      <c r="I189" s="17"/>
      <c r="J189" s="17"/>
      <c r="K189" s="18"/>
      <c r="L189" s="18"/>
      <c r="M189" s="18"/>
      <c r="N189" s="18"/>
    </row>
    <row r="190" spans="1:14" s="4" customFormat="1" ht="15" customHeight="1" x14ac:dyDescent="0.15">
      <c r="A190" s="15"/>
      <c r="E190" s="129"/>
      <c r="G190" s="16"/>
      <c r="H190" s="17"/>
      <c r="I190" s="17"/>
      <c r="J190" s="17"/>
      <c r="K190" s="18"/>
      <c r="L190" s="18"/>
      <c r="M190" s="18"/>
      <c r="N190" s="18"/>
    </row>
    <row r="191" spans="1:14" s="4" customFormat="1" ht="15" customHeight="1" x14ac:dyDescent="0.15">
      <c r="A191" s="15"/>
      <c r="E191" s="129"/>
      <c r="G191" s="16"/>
      <c r="H191" s="17"/>
      <c r="I191" s="17"/>
      <c r="J191" s="17"/>
      <c r="K191" s="18"/>
      <c r="L191" s="18"/>
      <c r="M191" s="18"/>
      <c r="N191" s="18"/>
    </row>
    <row r="192" spans="1:14" s="4" customFormat="1" ht="15" customHeight="1" x14ac:dyDescent="0.15">
      <c r="A192" s="15"/>
      <c r="E192" s="129"/>
      <c r="G192" s="16"/>
      <c r="H192" s="17"/>
      <c r="I192" s="17"/>
      <c r="J192" s="17"/>
      <c r="K192" s="18"/>
      <c r="L192" s="18"/>
      <c r="M192" s="18"/>
      <c r="N192" s="18"/>
    </row>
    <row r="193" spans="1:14" s="4" customFormat="1" ht="15" customHeight="1" x14ac:dyDescent="0.15">
      <c r="A193" s="15"/>
      <c r="E193" s="129"/>
      <c r="G193" s="16"/>
      <c r="H193" s="17"/>
      <c r="I193" s="17"/>
      <c r="J193" s="17"/>
      <c r="K193" s="18"/>
      <c r="L193" s="18"/>
      <c r="M193" s="18"/>
      <c r="N193" s="18"/>
    </row>
    <row r="194" spans="1:14" s="4" customFormat="1" ht="15" customHeight="1" x14ac:dyDescent="0.15">
      <c r="A194" s="15"/>
      <c r="E194" s="129"/>
      <c r="G194" s="16"/>
      <c r="H194" s="17"/>
      <c r="I194" s="17"/>
      <c r="J194" s="17"/>
      <c r="K194" s="18"/>
      <c r="L194" s="18"/>
      <c r="M194" s="18"/>
      <c r="N194" s="18"/>
    </row>
    <row r="195" spans="1:14" s="4" customFormat="1" ht="15" customHeight="1" x14ac:dyDescent="0.15">
      <c r="A195" s="15"/>
      <c r="E195" s="129"/>
      <c r="G195" s="16"/>
      <c r="H195" s="17"/>
      <c r="I195" s="17"/>
      <c r="J195" s="17"/>
      <c r="K195" s="18"/>
      <c r="L195" s="18"/>
      <c r="M195" s="18"/>
      <c r="N195" s="18"/>
    </row>
    <row r="196" spans="1:14" s="4" customFormat="1" ht="15" customHeight="1" x14ac:dyDescent="0.15">
      <c r="A196" s="15"/>
      <c r="E196" s="129"/>
      <c r="G196" s="16"/>
      <c r="H196" s="17"/>
      <c r="I196" s="17"/>
      <c r="J196" s="17"/>
      <c r="K196" s="18"/>
      <c r="L196" s="18"/>
      <c r="M196" s="18"/>
      <c r="N196" s="18"/>
    </row>
    <row r="197" spans="1:14" s="4" customFormat="1" ht="15" customHeight="1" x14ac:dyDescent="0.15">
      <c r="A197" s="15"/>
      <c r="E197" s="129"/>
      <c r="G197" s="16"/>
      <c r="H197" s="17"/>
      <c r="I197" s="17"/>
      <c r="J197" s="17"/>
      <c r="K197" s="18"/>
      <c r="L197" s="18"/>
      <c r="M197" s="18"/>
      <c r="N197" s="18"/>
    </row>
    <row r="198" spans="1:14" s="4" customFormat="1" ht="15" customHeight="1" x14ac:dyDescent="0.15">
      <c r="A198" s="15"/>
      <c r="E198" s="129"/>
      <c r="G198" s="16"/>
      <c r="H198" s="17"/>
      <c r="I198" s="17"/>
      <c r="J198" s="17"/>
      <c r="K198" s="18"/>
      <c r="L198" s="18"/>
      <c r="M198" s="18"/>
      <c r="N198" s="18"/>
    </row>
    <row r="199" spans="1:14" s="4" customFormat="1" ht="15" customHeight="1" x14ac:dyDescent="0.15">
      <c r="A199" s="15"/>
      <c r="E199" s="129"/>
      <c r="G199" s="16"/>
      <c r="H199" s="17"/>
      <c r="I199" s="17"/>
      <c r="J199" s="17"/>
      <c r="K199" s="18"/>
      <c r="L199" s="18"/>
      <c r="M199" s="18"/>
      <c r="N199" s="18"/>
    </row>
    <row r="200" spans="1:14" s="4" customFormat="1" ht="15" customHeight="1" x14ac:dyDescent="0.15">
      <c r="A200" s="15"/>
      <c r="E200" s="129"/>
      <c r="G200" s="16"/>
      <c r="H200" s="17"/>
      <c r="I200" s="17"/>
      <c r="J200" s="17"/>
      <c r="K200" s="18"/>
      <c r="L200" s="18"/>
      <c r="M200" s="18"/>
      <c r="N200" s="18"/>
    </row>
    <row r="201" spans="1:14" s="4" customFormat="1" ht="15" customHeight="1" x14ac:dyDescent="0.15">
      <c r="A201" s="15"/>
      <c r="E201" s="129"/>
      <c r="G201" s="16"/>
      <c r="H201" s="17"/>
      <c r="I201" s="17"/>
      <c r="J201" s="17"/>
      <c r="K201" s="18"/>
      <c r="L201" s="18"/>
      <c r="M201" s="18"/>
      <c r="N201" s="18"/>
    </row>
    <row r="202" spans="1:14" s="4" customFormat="1" ht="15" customHeight="1" x14ac:dyDescent="0.15">
      <c r="A202" s="15"/>
      <c r="E202" s="129"/>
      <c r="G202" s="16"/>
      <c r="H202" s="17"/>
      <c r="I202" s="17"/>
      <c r="J202" s="17"/>
      <c r="K202" s="18"/>
      <c r="L202" s="18"/>
      <c r="M202" s="18"/>
      <c r="N202" s="18"/>
    </row>
    <row r="203" spans="1:14" s="4" customFormat="1" ht="15" customHeight="1" x14ac:dyDescent="0.15">
      <c r="A203" s="15"/>
      <c r="E203" s="129"/>
      <c r="G203" s="16"/>
      <c r="H203" s="17"/>
      <c r="I203" s="17"/>
      <c r="J203" s="17"/>
      <c r="K203" s="18"/>
      <c r="L203" s="18"/>
      <c r="M203" s="18"/>
      <c r="N203" s="18"/>
    </row>
    <row r="204" spans="1:14" s="4" customFormat="1" ht="15" customHeight="1" x14ac:dyDescent="0.15">
      <c r="A204" s="15"/>
      <c r="E204" s="129"/>
      <c r="G204" s="16"/>
      <c r="H204" s="17"/>
      <c r="I204" s="17"/>
      <c r="J204" s="17"/>
      <c r="K204" s="18"/>
      <c r="L204" s="18"/>
      <c r="M204" s="18"/>
      <c r="N204" s="18"/>
    </row>
    <row r="205" spans="1:14" s="4" customFormat="1" ht="15" customHeight="1" x14ac:dyDescent="0.15">
      <c r="A205" s="15"/>
      <c r="E205" s="129"/>
      <c r="G205" s="16"/>
      <c r="H205" s="17"/>
      <c r="I205" s="17"/>
      <c r="J205" s="17"/>
      <c r="K205" s="18"/>
      <c r="L205" s="18"/>
      <c r="M205" s="18"/>
      <c r="N205" s="18"/>
    </row>
    <row r="206" spans="1:14" s="4" customFormat="1" ht="15" customHeight="1" x14ac:dyDescent="0.15">
      <c r="A206" s="15"/>
      <c r="E206" s="129"/>
      <c r="G206" s="16"/>
      <c r="H206" s="17"/>
      <c r="I206" s="17"/>
      <c r="J206" s="17"/>
      <c r="K206" s="18"/>
      <c r="L206" s="18"/>
      <c r="M206" s="18"/>
      <c r="N206" s="18"/>
    </row>
    <row r="207" spans="1:14" s="4" customFormat="1" ht="15" customHeight="1" x14ac:dyDescent="0.15">
      <c r="A207" s="15"/>
      <c r="E207" s="129"/>
      <c r="G207" s="16"/>
      <c r="H207" s="17"/>
      <c r="I207" s="17"/>
      <c r="J207" s="17"/>
      <c r="K207" s="18"/>
      <c r="L207" s="18"/>
      <c r="M207" s="18"/>
      <c r="N207" s="18"/>
    </row>
    <row r="208" spans="1:14" s="4" customFormat="1" ht="15" customHeight="1" x14ac:dyDescent="0.15">
      <c r="A208" s="15"/>
      <c r="E208" s="129"/>
      <c r="G208" s="16"/>
      <c r="H208" s="17"/>
      <c r="I208" s="17"/>
      <c r="J208" s="17"/>
      <c r="K208" s="18"/>
      <c r="L208" s="18"/>
      <c r="M208" s="18"/>
      <c r="N208" s="18"/>
    </row>
    <row r="209" spans="1:14" s="4" customFormat="1" ht="15" customHeight="1" x14ac:dyDescent="0.15">
      <c r="A209" s="15"/>
      <c r="E209" s="129"/>
      <c r="G209" s="16"/>
      <c r="H209" s="17"/>
      <c r="I209" s="17"/>
      <c r="J209" s="17"/>
      <c r="K209" s="18"/>
      <c r="L209" s="18"/>
      <c r="M209" s="18"/>
      <c r="N209" s="18"/>
    </row>
    <row r="210" spans="1:14" s="4" customFormat="1" ht="15" customHeight="1" x14ac:dyDescent="0.15">
      <c r="A210" s="15"/>
      <c r="E210" s="129"/>
      <c r="G210" s="16"/>
      <c r="H210" s="17"/>
      <c r="I210" s="17"/>
      <c r="J210" s="17"/>
      <c r="K210" s="18"/>
      <c r="L210" s="18"/>
      <c r="M210" s="18"/>
      <c r="N210" s="18"/>
    </row>
    <row r="211" spans="1:14" s="4" customFormat="1" ht="15" customHeight="1" x14ac:dyDescent="0.15">
      <c r="A211" s="15"/>
      <c r="E211" s="129"/>
      <c r="G211" s="16"/>
      <c r="H211" s="17"/>
      <c r="I211" s="17"/>
      <c r="J211" s="17"/>
      <c r="K211" s="18"/>
      <c r="L211" s="18"/>
      <c r="M211" s="18"/>
      <c r="N211" s="18"/>
    </row>
    <row r="212" spans="1:14" s="4" customFormat="1" ht="15" customHeight="1" x14ac:dyDescent="0.15">
      <c r="A212" s="15"/>
      <c r="E212" s="129"/>
      <c r="G212" s="16"/>
      <c r="H212" s="17"/>
      <c r="I212" s="17"/>
      <c r="J212" s="17"/>
      <c r="K212" s="18"/>
      <c r="L212" s="18"/>
      <c r="M212" s="18"/>
      <c r="N212" s="18"/>
    </row>
    <row r="213" spans="1:14" s="4" customFormat="1" ht="15" customHeight="1" x14ac:dyDescent="0.15">
      <c r="A213" s="15"/>
      <c r="E213" s="129"/>
      <c r="G213" s="16"/>
      <c r="H213" s="17"/>
      <c r="I213" s="17"/>
      <c r="J213" s="17"/>
      <c r="K213" s="18"/>
      <c r="L213" s="18"/>
      <c r="M213" s="18"/>
      <c r="N213" s="18"/>
    </row>
    <row r="214" spans="1:14" s="4" customFormat="1" ht="15" customHeight="1" x14ac:dyDescent="0.15">
      <c r="A214" s="15"/>
      <c r="E214" s="129"/>
      <c r="G214" s="16"/>
      <c r="H214" s="17"/>
      <c r="I214" s="17"/>
      <c r="J214" s="17"/>
      <c r="K214" s="18"/>
      <c r="L214" s="18"/>
      <c r="M214" s="18"/>
      <c r="N214" s="18"/>
    </row>
    <row r="215" spans="1:14" s="4" customFormat="1" ht="15" customHeight="1" x14ac:dyDescent="0.15">
      <c r="A215" s="15"/>
      <c r="E215" s="129"/>
      <c r="G215" s="16"/>
      <c r="H215" s="17"/>
      <c r="I215" s="17"/>
      <c r="J215" s="17"/>
      <c r="K215" s="18"/>
      <c r="L215" s="18"/>
      <c r="M215" s="18"/>
      <c r="N215" s="18"/>
    </row>
    <row r="216" spans="1:14" s="4" customFormat="1" ht="15" customHeight="1" x14ac:dyDescent="0.15">
      <c r="A216" s="15"/>
      <c r="E216" s="129"/>
      <c r="G216" s="16"/>
      <c r="H216" s="17"/>
      <c r="I216" s="17"/>
      <c r="J216" s="17"/>
      <c r="K216" s="18"/>
      <c r="L216" s="18"/>
      <c r="M216" s="18"/>
      <c r="N216" s="18"/>
    </row>
    <row r="217" spans="1:14" s="4" customFormat="1" ht="15" customHeight="1" x14ac:dyDescent="0.15">
      <c r="A217" s="15"/>
      <c r="E217" s="129"/>
      <c r="G217" s="16"/>
      <c r="H217" s="17"/>
      <c r="I217" s="17"/>
      <c r="J217" s="17"/>
      <c r="K217" s="18"/>
      <c r="L217" s="18"/>
      <c r="M217" s="18"/>
      <c r="N217" s="18"/>
    </row>
    <row r="218" spans="1:14" s="4" customFormat="1" ht="15" customHeight="1" x14ac:dyDescent="0.15">
      <c r="A218" s="15"/>
      <c r="E218" s="129"/>
      <c r="G218" s="16"/>
      <c r="H218" s="17"/>
      <c r="I218" s="17"/>
      <c r="J218" s="17"/>
      <c r="K218" s="18"/>
      <c r="L218" s="18"/>
      <c r="M218" s="18"/>
      <c r="N218" s="18"/>
    </row>
    <row r="219" spans="1:14" s="4" customFormat="1" ht="15" customHeight="1" x14ac:dyDescent="0.15">
      <c r="A219" s="15"/>
      <c r="E219" s="129"/>
      <c r="G219" s="16"/>
      <c r="H219" s="17"/>
      <c r="I219" s="17"/>
      <c r="J219" s="17"/>
      <c r="K219" s="18"/>
      <c r="L219" s="18"/>
      <c r="M219" s="18"/>
      <c r="N219" s="18"/>
    </row>
    <row r="220" spans="1:14" s="4" customFormat="1" ht="15" customHeight="1" x14ac:dyDescent="0.15">
      <c r="A220" s="15"/>
      <c r="E220" s="129"/>
      <c r="G220" s="16"/>
      <c r="H220" s="17"/>
      <c r="I220" s="17"/>
      <c r="J220" s="17"/>
      <c r="K220" s="18"/>
      <c r="L220" s="18"/>
      <c r="M220" s="18"/>
      <c r="N220" s="18"/>
    </row>
    <row r="221" spans="1:14" s="4" customFormat="1" ht="15" customHeight="1" x14ac:dyDescent="0.15">
      <c r="A221" s="15"/>
      <c r="E221" s="129"/>
      <c r="G221" s="16"/>
      <c r="H221" s="17"/>
      <c r="I221" s="17"/>
      <c r="J221" s="17"/>
      <c r="K221" s="18"/>
      <c r="L221" s="18"/>
      <c r="M221" s="18"/>
      <c r="N221" s="18"/>
    </row>
    <row r="222" spans="1:14" s="4" customFormat="1" ht="15" customHeight="1" x14ac:dyDescent="0.15">
      <c r="A222" s="15"/>
      <c r="E222" s="129"/>
      <c r="G222" s="16"/>
      <c r="H222" s="17"/>
      <c r="I222" s="17"/>
      <c r="J222" s="17"/>
      <c r="K222" s="18"/>
      <c r="L222" s="18"/>
      <c r="M222" s="18"/>
      <c r="N222" s="18"/>
    </row>
    <row r="223" spans="1:14" s="4" customFormat="1" ht="15" customHeight="1" x14ac:dyDescent="0.15">
      <c r="A223" s="15"/>
      <c r="E223" s="129"/>
      <c r="G223" s="16"/>
      <c r="H223" s="17"/>
      <c r="I223" s="17"/>
      <c r="J223" s="17"/>
      <c r="K223" s="18"/>
      <c r="L223" s="18"/>
      <c r="M223" s="18"/>
      <c r="N223" s="18"/>
    </row>
    <row r="224" spans="1:14" s="4" customFormat="1" ht="15" customHeight="1" x14ac:dyDescent="0.15">
      <c r="A224" s="15"/>
      <c r="E224" s="129"/>
      <c r="G224" s="16"/>
      <c r="H224" s="17"/>
      <c r="I224" s="17"/>
      <c r="J224" s="17"/>
      <c r="K224" s="18"/>
      <c r="L224" s="18"/>
      <c r="M224" s="18"/>
      <c r="N224" s="18"/>
    </row>
    <row r="225" spans="1:14" s="4" customFormat="1" ht="15" customHeight="1" x14ac:dyDescent="0.15">
      <c r="A225" s="15"/>
      <c r="E225" s="129"/>
      <c r="G225" s="16"/>
      <c r="H225" s="17"/>
      <c r="I225" s="17"/>
      <c r="J225" s="17"/>
      <c r="K225" s="18"/>
      <c r="L225" s="18"/>
      <c r="M225" s="18"/>
      <c r="N225" s="18"/>
    </row>
    <row r="226" spans="1:14" s="4" customFormat="1" ht="15" customHeight="1" x14ac:dyDescent="0.15">
      <c r="A226" s="15"/>
      <c r="E226" s="129"/>
      <c r="G226" s="16"/>
      <c r="H226" s="17"/>
      <c r="I226" s="17"/>
      <c r="J226" s="17"/>
      <c r="K226" s="18"/>
      <c r="L226" s="18"/>
      <c r="M226" s="18"/>
      <c r="N226" s="18"/>
    </row>
    <row r="227" spans="1:14" s="4" customFormat="1" ht="15" customHeight="1" x14ac:dyDescent="0.15">
      <c r="A227" s="15"/>
      <c r="E227" s="129"/>
      <c r="G227" s="16"/>
      <c r="H227" s="17"/>
      <c r="I227" s="17"/>
      <c r="J227" s="17"/>
      <c r="K227" s="18"/>
      <c r="L227" s="18"/>
      <c r="M227" s="18"/>
      <c r="N227" s="18"/>
    </row>
    <row r="228" spans="1:14" s="4" customFormat="1" ht="15" customHeight="1" x14ac:dyDescent="0.15">
      <c r="A228" s="15"/>
      <c r="E228" s="129"/>
      <c r="G228" s="16"/>
      <c r="H228" s="17"/>
      <c r="I228" s="17"/>
      <c r="J228" s="17"/>
      <c r="K228" s="18"/>
      <c r="L228" s="18"/>
      <c r="M228" s="18"/>
      <c r="N228" s="18"/>
    </row>
    <row r="229" spans="1:14" s="4" customFormat="1" ht="15" customHeight="1" x14ac:dyDescent="0.15">
      <c r="A229" s="15"/>
      <c r="E229" s="129"/>
      <c r="G229" s="16"/>
      <c r="H229" s="17"/>
      <c r="I229" s="17"/>
      <c r="J229" s="17"/>
      <c r="K229" s="18"/>
      <c r="L229" s="18"/>
      <c r="M229" s="18"/>
      <c r="N229" s="18"/>
    </row>
    <row r="230" spans="1:14" s="4" customFormat="1" ht="15" customHeight="1" x14ac:dyDescent="0.15">
      <c r="A230" s="15"/>
      <c r="E230" s="129"/>
      <c r="G230" s="16"/>
      <c r="H230" s="17"/>
      <c r="I230" s="17"/>
      <c r="J230" s="17"/>
      <c r="K230" s="18"/>
      <c r="L230" s="18"/>
      <c r="M230" s="18"/>
      <c r="N230" s="18"/>
    </row>
    <row r="231" spans="1:14" s="4" customFormat="1" ht="15" customHeight="1" x14ac:dyDescent="0.15">
      <c r="A231" s="15"/>
      <c r="E231" s="129"/>
      <c r="G231" s="16"/>
      <c r="H231" s="17"/>
      <c r="I231" s="17"/>
      <c r="J231" s="17"/>
      <c r="K231" s="18"/>
      <c r="L231" s="18"/>
      <c r="M231" s="18"/>
      <c r="N231" s="18"/>
    </row>
    <row r="232" spans="1:14" s="4" customFormat="1" ht="15" customHeight="1" x14ac:dyDescent="0.15">
      <c r="A232" s="15"/>
      <c r="E232" s="129"/>
      <c r="G232" s="16"/>
      <c r="H232" s="17"/>
      <c r="I232" s="17"/>
      <c r="J232" s="17"/>
      <c r="K232" s="18"/>
      <c r="L232" s="18"/>
      <c r="M232" s="18"/>
      <c r="N232" s="18"/>
    </row>
    <row r="233" spans="1:14" s="4" customFormat="1" ht="15" customHeight="1" x14ac:dyDescent="0.15">
      <c r="A233" s="15"/>
      <c r="E233" s="129"/>
      <c r="G233" s="16"/>
      <c r="H233" s="17"/>
      <c r="I233" s="17"/>
      <c r="J233" s="17"/>
      <c r="K233" s="18"/>
      <c r="L233" s="18"/>
      <c r="M233" s="18"/>
      <c r="N233" s="18"/>
    </row>
    <row r="234" spans="1:14" s="4" customFormat="1" ht="15" customHeight="1" x14ac:dyDescent="0.15">
      <c r="A234" s="15"/>
      <c r="E234" s="129"/>
      <c r="G234" s="16"/>
      <c r="H234" s="17"/>
      <c r="I234" s="17"/>
      <c r="J234" s="17"/>
      <c r="K234" s="18"/>
      <c r="L234" s="18"/>
      <c r="M234" s="18"/>
      <c r="N234" s="18"/>
    </row>
    <row r="235" spans="1:14" s="4" customFormat="1" ht="15" customHeight="1" x14ac:dyDescent="0.15">
      <c r="A235" s="15"/>
      <c r="E235" s="129"/>
      <c r="G235" s="16"/>
      <c r="H235" s="17"/>
      <c r="I235" s="17"/>
      <c r="J235" s="17"/>
      <c r="K235" s="18"/>
      <c r="L235" s="18"/>
      <c r="M235" s="18"/>
      <c r="N235" s="18"/>
    </row>
    <row r="236" spans="1:14" ht="15" customHeight="1" x14ac:dyDescent="0.15"/>
    <row r="237" spans="1:14" ht="15" customHeight="1" x14ac:dyDescent="0.15"/>
    <row r="238" spans="1:14" ht="15" customHeight="1" x14ac:dyDescent="0.15"/>
    <row r="239" spans="1:14" ht="15" customHeight="1" x14ac:dyDescent="0.15"/>
    <row r="240" spans="1:14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</sheetData>
  <mergeCells count="15">
    <mergeCell ref="Q3:S3"/>
    <mergeCell ref="Q2:U2"/>
    <mergeCell ref="T3:U3"/>
    <mergeCell ref="A2:A4"/>
    <mergeCell ref="B2:B4"/>
    <mergeCell ref="P2:P4"/>
    <mergeCell ref="I3:K3"/>
    <mergeCell ref="L3:N3"/>
    <mergeCell ref="H2:N2"/>
    <mergeCell ref="O2:O4"/>
    <mergeCell ref="G2:G4"/>
    <mergeCell ref="C2:C4"/>
    <mergeCell ref="E2:E4"/>
    <mergeCell ref="D2:D4"/>
    <mergeCell ref="F2:F4"/>
  </mergeCells>
  <phoneticPr fontId="2"/>
  <dataValidations count="4">
    <dataValidation imeMode="on" allowBlank="1" showInputMessage="1" showErrorMessage="1" sqref="G5:G13 G17:G20" xr:uid="{00000000-0002-0000-0300-000000000000}"/>
    <dataValidation type="custom" errorStyle="warning" allowBlank="1" showInputMessage="1" showErrorMessage="1" sqref="M5" xr:uid="{00000000-0002-0000-0300-000003000000}">
      <formula1>J5=M5</formula1>
    </dataValidation>
    <dataValidation type="list" allowBlank="1" showInputMessage="1" showErrorMessage="1" sqref="Q5:R73 O5:O73 T5:T73" xr:uid="{00000000-0002-0000-03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73" xr:uid="{00000000-0002-0000-03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fitToWidth="0" fitToHeight="0" orientation="landscape" horizontalDpi="300" verticalDpi="300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W687"/>
  <sheetViews>
    <sheetView view="pageBreakPreview" topLeftCell="B1" zoomScaleNormal="100" zoomScaleSheetLayoutView="100" workbookViewId="0">
      <selection activeCell="G30" sqref="G30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8.375" style="4" customWidth="1"/>
    <col min="5" max="5" width="8.375" style="129" customWidth="1"/>
    <col min="6" max="6" width="25.625" style="4" customWidth="1"/>
    <col min="7" max="7" width="38.625" style="2" customWidth="1"/>
    <col min="8" max="8" width="6.75" style="13" customWidth="1"/>
    <col min="9" max="10" width="13.375" style="13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8.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s="4" customFormat="1" ht="30" customHeight="1" thickBot="1" x14ac:dyDescent="0.2">
      <c r="A1" s="15"/>
      <c r="B1" s="103" t="s">
        <v>27</v>
      </c>
      <c r="E1" s="129"/>
      <c r="G1" s="16"/>
      <c r="H1" s="17"/>
      <c r="I1" s="17"/>
      <c r="J1" s="17"/>
      <c r="K1" s="18"/>
      <c r="L1" s="18"/>
      <c r="M1" s="18"/>
      <c r="N1" s="18"/>
    </row>
    <row r="2" spans="1:23" s="4" customFormat="1" ht="16.5" customHeight="1" thickBot="1" x14ac:dyDescent="0.2">
      <c r="A2" s="202"/>
      <c r="B2" s="205" t="s">
        <v>13</v>
      </c>
      <c r="C2" s="205" t="s">
        <v>14</v>
      </c>
      <c r="D2" s="213" t="s">
        <v>15</v>
      </c>
      <c r="E2" s="212" t="s">
        <v>16</v>
      </c>
      <c r="F2" s="213" t="s">
        <v>17</v>
      </c>
      <c r="G2" s="205" t="s">
        <v>18</v>
      </c>
      <c r="H2" s="211" t="s">
        <v>62</v>
      </c>
      <c r="I2" s="211"/>
      <c r="J2" s="211"/>
      <c r="K2" s="211"/>
      <c r="L2" s="211"/>
      <c r="M2" s="211"/>
      <c r="N2" s="211"/>
      <c r="O2" s="200" t="s">
        <v>22</v>
      </c>
      <c r="P2" s="200" t="s">
        <v>49</v>
      </c>
      <c r="Q2" s="200" t="s">
        <v>4</v>
      </c>
      <c r="R2" s="200"/>
      <c r="S2" s="200"/>
      <c r="T2" s="200"/>
      <c r="U2" s="200"/>
      <c r="V2" s="82"/>
    </row>
    <row r="3" spans="1:23" s="4" customFormat="1" ht="36.75" customHeight="1" thickBot="1" x14ac:dyDescent="0.2">
      <c r="A3" s="203"/>
      <c r="B3" s="205"/>
      <c r="C3" s="205"/>
      <c r="D3" s="213"/>
      <c r="E3" s="212"/>
      <c r="F3" s="213"/>
      <c r="G3" s="205"/>
      <c r="H3" s="112"/>
      <c r="I3" s="208" t="s">
        <v>2</v>
      </c>
      <c r="J3" s="209"/>
      <c r="K3" s="209"/>
      <c r="L3" s="210" t="s">
        <v>1</v>
      </c>
      <c r="M3" s="210"/>
      <c r="N3" s="210"/>
      <c r="O3" s="206"/>
      <c r="P3" s="206"/>
      <c r="Q3" s="200" t="s">
        <v>5</v>
      </c>
      <c r="R3" s="200"/>
      <c r="S3" s="200"/>
      <c r="T3" s="201" t="s">
        <v>6</v>
      </c>
      <c r="U3" s="201"/>
    </row>
    <row r="4" spans="1:23" s="15" customFormat="1" ht="38.25" customHeight="1" thickBot="1" x14ac:dyDescent="0.2">
      <c r="A4" s="204"/>
      <c r="B4" s="205"/>
      <c r="C4" s="205"/>
      <c r="D4" s="213"/>
      <c r="E4" s="212"/>
      <c r="F4" s="213"/>
      <c r="G4" s="205"/>
      <c r="H4" s="113" t="s">
        <v>19</v>
      </c>
      <c r="I4" s="114" t="s">
        <v>20</v>
      </c>
      <c r="J4" s="115" t="s">
        <v>51</v>
      </c>
      <c r="K4" s="116" t="s">
        <v>52</v>
      </c>
      <c r="L4" s="117" t="s">
        <v>21</v>
      </c>
      <c r="M4" s="118" t="s">
        <v>53</v>
      </c>
      <c r="N4" s="119" t="s">
        <v>54</v>
      </c>
      <c r="O4" s="207"/>
      <c r="P4" s="207"/>
      <c r="Q4" s="120" t="s">
        <v>50</v>
      </c>
      <c r="R4" s="121" t="s">
        <v>59</v>
      </c>
      <c r="S4" s="121" t="s">
        <v>55</v>
      </c>
      <c r="T4" s="122" t="s">
        <v>57</v>
      </c>
      <c r="U4" s="123" t="s">
        <v>56</v>
      </c>
    </row>
    <row r="5" spans="1:23" s="4" customFormat="1" ht="27" customHeight="1" x14ac:dyDescent="0.15">
      <c r="A5" s="14"/>
      <c r="B5" s="107" t="s">
        <v>63</v>
      </c>
      <c r="C5" s="124">
        <v>1</v>
      </c>
      <c r="D5" s="81">
        <v>2</v>
      </c>
      <c r="E5" s="145">
        <v>1420005004366</v>
      </c>
      <c r="F5" s="136" t="s">
        <v>97</v>
      </c>
      <c r="G5" s="125" t="s">
        <v>508</v>
      </c>
      <c r="H5" s="36">
        <v>15</v>
      </c>
      <c r="I5" s="37">
        <v>60</v>
      </c>
      <c r="J5" s="38">
        <v>981850</v>
      </c>
      <c r="K5" s="109">
        <f t="shared" ref="K5:K9" si="0">IF(AND(I5&gt;0,J5&gt;0),J5/I5,0)</f>
        <v>16364.166666666666</v>
      </c>
      <c r="L5" s="39">
        <v>5685</v>
      </c>
      <c r="M5" s="38">
        <v>981850</v>
      </c>
      <c r="N5" s="109">
        <f t="shared" ref="N5:N9" si="1">IF(AND(L5&gt;0,M5&gt;0),M5/L5,0)</f>
        <v>172.70888302550571</v>
      </c>
      <c r="O5" s="40"/>
      <c r="P5" s="110"/>
      <c r="Q5" s="106" t="s">
        <v>286</v>
      </c>
      <c r="R5" s="106"/>
      <c r="S5" s="104">
        <v>0.02</v>
      </c>
      <c r="T5" s="66"/>
      <c r="U5" s="175"/>
      <c r="V5" s="174">
        <v>1</v>
      </c>
      <c r="W5" s="77" t="s">
        <v>8</v>
      </c>
    </row>
    <row r="6" spans="1:23" s="4" customFormat="1" ht="27" customHeight="1" x14ac:dyDescent="0.15">
      <c r="A6" s="14"/>
      <c r="B6" s="43" t="s">
        <v>63</v>
      </c>
      <c r="C6" s="124">
        <v>2</v>
      </c>
      <c r="D6" s="42">
        <v>5</v>
      </c>
      <c r="E6" s="146">
        <v>5420005002399</v>
      </c>
      <c r="F6" s="147" t="s">
        <v>502</v>
      </c>
      <c r="G6" s="75" t="s">
        <v>509</v>
      </c>
      <c r="H6" s="36">
        <v>22</v>
      </c>
      <c r="I6" s="37">
        <v>12</v>
      </c>
      <c r="J6" s="38">
        <v>207588</v>
      </c>
      <c r="K6" s="25">
        <f t="shared" si="0"/>
        <v>17299</v>
      </c>
      <c r="L6" s="39">
        <v>981.25</v>
      </c>
      <c r="M6" s="38">
        <v>207588</v>
      </c>
      <c r="N6" s="25">
        <f t="shared" si="1"/>
        <v>211.55464968152867</v>
      </c>
      <c r="O6" s="40"/>
      <c r="P6" s="83"/>
      <c r="Q6" s="63"/>
      <c r="R6" s="63"/>
      <c r="S6" s="84"/>
      <c r="T6" s="64"/>
      <c r="U6" s="85"/>
      <c r="V6" s="77">
        <v>2</v>
      </c>
      <c r="W6" s="78" t="s">
        <v>9</v>
      </c>
    </row>
    <row r="7" spans="1:23" s="4" customFormat="1" ht="27" customHeight="1" x14ac:dyDescent="0.15">
      <c r="A7" s="14"/>
      <c r="B7" s="43" t="s">
        <v>63</v>
      </c>
      <c r="C7" s="124">
        <v>3</v>
      </c>
      <c r="D7" s="42">
        <v>5</v>
      </c>
      <c r="E7" s="146" t="s">
        <v>503</v>
      </c>
      <c r="F7" s="147" t="s">
        <v>504</v>
      </c>
      <c r="G7" s="46" t="s">
        <v>510</v>
      </c>
      <c r="H7" s="36">
        <v>20</v>
      </c>
      <c r="I7" s="37">
        <v>37</v>
      </c>
      <c r="J7" s="38">
        <v>473500</v>
      </c>
      <c r="K7" s="25">
        <f t="shared" si="0"/>
        <v>12797.297297297297</v>
      </c>
      <c r="L7" s="39">
        <v>1894</v>
      </c>
      <c r="M7" s="38">
        <v>473500</v>
      </c>
      <c r="N7" s="25">
        <f t="shared" si="1"/>
        <v>250</v>
      </c>
      <c r="O7" s="40"/>
      <c r="P7" s="83"/>
      <c r="Q7" s="65"/>
      <c r="R7" s="65"/>
      <c r="S7" s="84"/>
      <c r="T7" s="66"/>
      <c r="U7" s="85"/>
      <c r="V7" s="77">
        <v>3</v>
      </c>
      <c r="W7" s="78" t="s">
        <v>10</v>
      </c>
    </row>
    <row r="8" spans="1:23" s="4" customFormat="1" ht="27" customHeight="1" x14ac:dyDescent="0.15">
      <c r="A8" s="14"/>
      <c r="B8" s="43" t="s">
        <v>63</v>
      </c>
      <c r="C8" s="124">
        <v>4</v>
      </c>
      <c r="D8" s="42">
        <v>2</v>
      </c>
      <c r="E8" s="146" t="s">
        <v>505</v>
      </c>
      <c r="F8" s="147" t="s">
        <v>506</v>
      </c>
      <c r="G8" s="46" t="s">
        <v>511</v>
      </c>
      <c r="H8" s="36">
        <v>19</v>
      </c>
      <c r="I8" s="37">
        <v>24</v>
      </c>
      <c r="J8" s="38">
        <v>72000</v>
      </c>
      <c r="K8" s="25">
        <f t="shared" si="0"/>
        <v>3000</v>
      </c>
      <c r="L8" s="39">
        <v>2821</v>
      </c>
      <c r="M8" s="38">
        <v>72000</v>
      </c>
      <c r="N8" s="25">
        <f t="shared" si="1"/>
        <v>25.52286423254165</v>
      </c>
      <c r="O8" s="40"/>
      <c r="P8" s="83"/>
      <c r="Q8" s="63"/>
      <c r="R8" s="63"/>
      <c r="S8" s="84"/>
      <c r="T8" s="64"/>
      <c r="U8" s="85"/>
      <c r="V8" s="77">
        <v>4</v>
      </c>
      <c r="W8" s="78" t="s">
        <v>23</v>
      </c>
    </row>
    <row r="9" spans="1:23" s="4" customFormat="1" ht="27" customHeight="1" thickBot="1" x14ac:dyDescent="0.2">
      <c r="A9" s="14"/>
      <c r="B9" s="43" t="s">
        <v>63</v>
      </c>
      <c r="C9" s="124">
        <v>5</v>
      </c>
      <c r="D9" s="42">
        <v>4</v>
      </c>
      <c r="E9" s="146">
        <v>7420001018001</v>
      </c>
      <c r="F9" s="147" t="s">
        <v>507</v>
      </c>
      <c r="G9" s="46" t="s">
        <v>512</v>
      </c>
      <c r="H9" s="176">
        <v>20</v>
      </c>
      <c r="I9" s="177">
        <v>0</v>
      </c>
      <c r="J9" s="178">
        <v>0</v>
      </c>
      <c r="K9" s="157">
        <f t="shared" si="0"/>
        <v>0</v>
      </c>
      <c r="L9" s="179">
        <v>0</v>
      </c>
      <c r="M9" s="178">
        <v>0</v>
      </c>
      <c r="N9" s="157">
        <f t="shared" si="1"/>
        <v>0</v>
      </c>
      <c r="O9" s="180" t="s">
        <v>286</v>
      </c>
      <c r="P9" s="181" t="s">
        <v>513</v>
      </c>
      <c r="Q9" s="63"/>
      <c r="R9" s="63"/>
      <c r="S9" s="84"/>
      <c r="T9" s="154"/>
      <c r="U9" s="85"/>
      <c r="V9" s="77">
        <v>5</v>
      </c>
      <c r="W9" s="78" t="s">
        <v>12</v>
      </c>
    </row>
    <row r="10" spans="1:23" s="4" customFormat="1" ht="27" hidden="1" customHeight="1" x14ac:dyDescent="0.15">
      <c r="A10" s="14"/>
      <c r="B10" s="107"/>
      <c r="C10" s="124"/>
      <c r="D10" s="81"/>
      <c r="E10" s="130"/>
      <c r="F10" s="107"/>
      <c r="G10" s="125"/>
      <c r="H10" s="36"/>
      <c r="I10" s="37"/>
      <c r="J10" s="38"/>
      <c r="K10" s="109">
        <f t="shared" ref="K10:K25" si="2">IF(AND(I10&gt;0,J10&gt;0),J10/I10,0)</f>
        <v>0</v>
      </c>
      <c r="L10" s="39"/>
      <c r="M10" s="38"/>
      <c r="N10" s="109">
        <f t="shared" ref="N10:N25" si="3">IF(AND(L10&gt;0,M10&gt;0),M10/L10,0)</f>
        <v>0</v>
      </c>
      <c r="O10" s="40"/>
      <c r="P10" s="83"/>
      <c r="Q10" s="105"/>
      <c r="R10" s="105"/>
      <c r="S10" s="104"/>
      <c r="T10" s="154"/>
      <c r="U10" s="111"/>
      <c r="V10" s="77">
        <v>6</v>
      </c>
      <c r="W10" s="79" t="s">
        <v>11</v>
      </c>
    </row>
    <row r="11" spans="1:23" s="4" customFormat="1" ht="27" hidden="1" customHeight="1" x14ac:dyDescent="0.15">
      <c r="A11" s="14"/>
      <c r="B11" s="43"/>
      <c r="C11" s="14"/>
      <c r="D11" s="42"/>
      <c r="E11" s="131"/>
      <c r="F11" s="43"/>
      <c r="G11" s="46"/>
      <c r="H11" s="36"/>
      <c r="I11" s="37"/>
      <c r="J11" s="38"/>
      <c r="K11" s="25">
        <f t="shared" si="2"/>
        <v>0</v>
      </c>
      <c r="L11" s="39"/>
      <c r="M11" s="38"/>
      <c r="N11" s="25">
        <f t="shared" si="3"/>
        <v>0</v>
      </c>
      <c r="O11" s="40"/>
      <c r="P11" s="83"/>
      <c r="Q11" s="65"/>
      <c r="R11" s="65"/>
      <c r="S11" s="84"/>
      <c r="T11" s="66"/>
      <c r="U11" s="85"/>
      <c r="V11" s="77"/>
      <c r="W11" s="79"/>
    </row>
    <row r="12" spans="1:23" s="4" customFormat="1" ht="27" hidden="1" customHeight="1" x14ac:dyDescent="0.15">
      <c r="A12" s="14"/>
      <c r="B12" s="51"/>
      <c r="C12" s="43"/>
      <c r="D12" s="42"/>
      <c r="E12" s="131"/>
      <c r="F12" s="51"/>
      <c r="G12" s="74"/>
      <c r="H12" s="36"/>
      <c r="I12" s="37"/>
      <c r="J12" s="38"/>
      <c r="K12" s="25">
        <f t="shared" si="2"/>
        <v>0</v>
      </c>
      <c r="L12" s="39"/>
      <c r="M12" s="38"/>
      <c r="N12" s="25">
        <f t="shared" si="3"/>
        <v>0</v>
      </c>
      <c r="O12" s="40"/>
      <c r="P12" s="83"/>
      <c r="Q12" s="63"/>
      <c r="R12" s="63"/>
      <c r="S12" s="84"/>
      <c r="T12" s="64"/>
      <c r="U12" s="85"/>
      <c r="V12" s="77"/>
      <c r="W12" s="78"/>
    </row>
    <row r="13" spans="1:23" s="4" customFormat="1" ht="27" hidden="1" customHeight="1" x14ac:dyDescent="0.15">
      <c r="A13" s="14"/>
      <c r="B13" s="51"/>
      <c r="C13" s="43"/>
      <c r="D13" s="42"/>
      <c r="E13" s="131"/>
      <c r="F13" s="51"/>
      <c r="G13" s="75"/>
      <c r="H13" s="36"/>
      <c r="I13" s="37"/>
      <c r="J13" s="38"/>
      <c r="K13" s="25">
        <f t="shared" si="2"/>
        <v>0</v>
      </c>
      <c r="L13" s="39"/>
      <c r="M13" s="38"/>
      <c r="N13" s="25">
        <f t="shared" si="3"/>
        <v>0</v>
      </c>
      <c r="O13" s="40"/>
      <c r="P13" s="83"/>
      <c r="Q13" s="65"/>
      <c r="R13" s="65"/>
      <c r="S13" s="84"/>
      <c r="T13" s="66"/>
      <c r="U13" s="85"/>
      <c r="V13" s="77"/>
      <c r="W13" s="79"/>
    </row>
    <row r="14" spans="1:23" s="4" customFormat="1" ht="27" hidden="1" customHeight="1" x14ac:dyDescent="0.15">
      <c r="A14" s="14"/>
      <c r="B14" s="51"/>
      <c r="C14" s="43"/>
      <c r="D14" s="42"/>
      <c r="E14" s="131"/>
      <c r="F14" s="51"/>
      <c r="G14" s="75"/>
      <c r="H14" s="36"/>
      <c r="I14" s="37"/>
      <c r="J14" s="38"/>
      <c r="K14" s="25">
        <f t="shared" si="2"/>
        <v>0</v>
      </c>
      <c r="L14" s="39"/>
      <c r="M14" s="38"/>
      <c r="N14" s="25">
        <f t="shared" si="3"/>
        <v>0</v>
      </c>
      <c r="O14" s="40"/>
      <c r="P14" s="83"/>
      <c r="Q14" s="63"/>
      <c r="R14" s="63"/>
      <c r="S14" s="84"/>
      <c r="T14" s="64"/>
      <c r="U14" s="85"/>
    </row>
    <row r="15" spans="1:23" s="4" customFormat="1" ht="27" hidden="1" customHeight="1" x14ac:dyDescent="0.15">
      <c r="A15" s="14"/>
      <c r="B15" s="51"/>
      <c r="C15" s="43"/>
      <c r="D15" s="42"/>
      <c r="E15" s="131"/>
      <c r="F15" s="51"/>
      <c r="G15" s="75"/>
      <c r="H15" s="36"/>
      <c r="I15" s="37"/>
      <c r="J15" s="38"/>
      <c r="K15" s="25">
        <f t="shared" si="2"/>
        <v>0</v>
      </c>
      <c r="L15" s="39"/>
      <c r="M15" s="38"/>
      <c r="N15" s="25">
        <f t="shared" si="3"/>
        <v>0</v>
      </c>
      <c r="O15" s="40"/>
      <c r="P15" s="83"/>
      <c r="Q15" s="65"/>
      <c r="R15" s="65"/>
      <c r="S15" s="84"/>
      <c r="T15" s="66"/>
      <c r="U15" s="85"/>
    </row>
    <row r="16" spans="1:23" s="4" customFormat="1" ht="27" hidden="1" customHeight="1" x14ac:dyDescent="0.15">
      <c r="A16" s="14"/>
      <c r="B16" s="51"/>
      <c r="C16" s="43"/>
      <c r="D16" s="42"/>
      <c r="E16" s="131"/>
      <c r="F16" s="51"/>
      <c r="G16" s="75"/>
      <c r="H16" s="36"/>
      <c r="I16" s="37"/>
      <c r="J16" s="38"/>
      <c r="K16" s="25">
        <f t="shared" si="2"/>
        <v>0</v>
      </c>
      <c r="L16" s="39"/>
      <c r="M16" s="38"/>
      <c r="N16" s="25">
        <f t="shared" si="3"/>
        <v>0</v>
      </c>
      <c r="O16" s="40"/>
      <c r="P16" s="83"/>
      <c r="Q16" s="63"/>
      <c r="R16" s="63"/>
      <c r="S16" s="84"/>
      <c r="T16" s="64"/>
      <c r="U16" s="85"/>
    </row>
    <row r="17" spans="1:21" s="4" customFormat="1" ht="27" hidden="1" customHeight="1" x14ac:dyDescent="0.15">
      <c r="A17" s="14"/>
      <c r="B17" s="51"/>
      <c r="C17" s="43"/>
      <c r="D17" s="42"/>
      <c r="E17" s="131"/>
      <c r="F17" s="51"/>
      <c r="G17" s="75"/>
      <c r="H17" s="36"/>
      <c r="I17" s="37"/>
      <c r="J17" s="38"/>
      <c r="K17" s="25">
        <f t="shared" si="2"/>
        <v>0</v>
      </c>
      <c r="L17" s="39"/>
      <c r="M17" s="38"/>
      <c r="N17" s="25">
        <f t="shared" si="3"/>
        <v>0</v>
      </c>
      <c r="O17" s="40"/>
      <c r="P17" s="83"/>
      <c r="Q17" s="65"/>
      <c r="R17" s="65"/>
      <c r="S17" s="84"/>
      <c r="T17" s="66"/>
      <c r="U17" s="85"/>
    </row>
    <row r="18" spans="1:21" s="4" customFormat="1" ht="27" hidden="1" customHeight="1" x14ac:dyDescent="0.15">
      <c r="A18" s="14"/>
      <c r="B18" s="51"/>
      <c r="C18" s="43"/>
      <c r="D18" s="42"/>
      <c r="E18" s="131"/>
      <c r="F18" s="51"/>
      <c r="G18" s="75"/>
      <c r="H18" s="36"/>
      <c r="I18" s="37"/>
      <c r="J18" s="38"/>
      <c r="K18" s="25">
        <f t="shared" si="2"/>
        <v>0</v>
      </c>
      <c r="L18" s="39"/>
      <c r="M18" s="38"/>
      <c r="N18" s="25">
        <f t="shared" si="3"/>
        <v>0</v>
      </c>
      <c r="O18" s="40"/>
      <c r="P18" s="83"/>
      <c r="Q18" s="63"/>
      <c r="R18" s="63"/>
      <c r="S18" s="84"/>
      <c r="T18" s="64"/>
      <c r="U18" s="85"/>
    </row>
    <row r="19" spans="1:21" s="4" customFormat="1" ht="27" hidden="1" customHeight="1" x14ac:dyDescent="0.15">
      <c r="A19" s="14"/>
      <c r="B19" s="51"/>
      <c r="C19" s="43"/>
      <c r="D19" s="42"/>
      <c r="E19" s="131"/>
      <c r="F19" s="51"/>
      <c r="G19" s="75"/>
      <c r="H19" s="36"/>
      <c r="I19" s="37"/>
      <c r="J19" s="38"/>
      <c r="K19" s="25">
        <f t="shared" si="2"/>
        <v>0</v>
      </c>
      <c r="L19" s="39"/>
      <c r="M19" s="38"/>
      <c r="N19" s="25">
        <f t="shared" si="3"/>
        <v>0</v>
      </c>
      <c r="O19" s="40"/>
      <c r="P19" s="83"/>
      <c r="Q19" s="65"/>
      <c r="R19" s="65"/>
      <c r="S19" s="84"/>
      <c r="T19" s="66"/>
      <c r="U19" s="85"/>
    </row>
    <row r="20" spans="1:21" s="4" customFormat="1" ht="27" hidden="1" customHeight="1" x14ac:dyDescent="0.15">
      <c r="A20" s="14"/>
      <c r="B20" s="51"/>
      <c r="C20" s="43"/>
      <c r="D20" s="42"/>
      <c r="E20" s="131"/>
      <c r="F20" s="51"/>
      <c r="G20" s="74"/>
      <c r="H20" s="36"/>
      <c r="I20" s="37"/>
      <c r="J20" s="38"/>
      <c r="K20" s="25">
        <f t="shared" si="2"/>
        <v>0</v>
      </c>
      <c r="L20" s="39"/>
      <c r="M20" s="38"/>
      <c r="N20" s="25">
        <f t="shared" si="3"/>
        <v>0</v>
      </c>
      <c r="O20" s="40"/>
      <c r="P20" s="83"/>
      <c r="Q20" s="63"/>
      <c r="R20" s="63"/>
      <c r="S20" s="84"/>
      <c r="T20" s="64"/>
      <c r="U20" s="85"/>
    </row>
    <row r="21" spans="1:21" s="4" customFormat="1" ht="27" hidden="1" customHeight="1" x14ac:dyDescent="0.15">
      <c r="A21" s="14"/>
      <c r="B21" s="51"/>
      <c r="C21" s="43"/>
      <c r="D21" s="42"/>
      <c r="E21" s="131"/>
      <c r="F21" s="51"/>
      <c r="G21" s="74"/>
      <c r="H21" s="36"/>
      <c r="I21" s="37"/>
      <c r="J21" s="38"/>
      <c r="K21" s="25">
        <f t="shared" si="2"/>
        <v>0</v>
      </c>
      <c r="L21" s="39"/>
      <c r="M21" s="38"/>
      <c r="N21" s="25">
        <f t="shared" si="3"/>
        <v>0</v>
      </c>
      <c r="O21" s="40"/>
      <c r="P21" s="83"/>
      <c r="Q21" s="65"/>
      <c r="R21" s="65"/>
      <c r="S21" s="84"/>
      <c r="T21" s="66"/>
      <c r="U21" s="85"/>
    </row>
    <row r="22" spans="1:21" s="4" customFormat="1" ht="27" hidden="1" customHeight="1" x14ac:dyDescent="0.15">
      <c r="A22" s="14"/>
      <c r="B22" s="51"/>
      <c r="C22" s="43"/>
      <c r="D22" s="42"/>
      <c r="E22" s="131"/>
      <c r="F22" s="51"/>
      <c r="G22" s="74"/>
      <c r="H22" s="36"/>
      <c r="I22" s="37"/>
      <c r="J22" s="38"/>
      <c r="K22" s="25">
        <f t="shared" si="2"/>
        <v>0</v>
      </c>
      <c r="L22" s="39"/>
      <c r="M22" s="38"/>
      <c r="N22" s="25">
        <f t="shared" si="3"/>
        <v>0</v>
      </c>
      <c r="O22" s="40"/>
      <c r="P22" s="83"/>
      <c r="Q22" s="63"/>
      <c r="R22" s="63"/>
      <c r="S22" s="84"/>
      <c r="T22" s="64"/>
      <c r="U22" s="85"/>
    </row>
    <row r="23" spans="1:21" s="4" customFormat="1" ht="27" hidden="1" customHeight="1" x14ac:dyDescent="0.15">
      <c r="A23" s="14"/>
      <c r="B23" s="51"/>
      <c r="C23" s="43"/>
      <c r="D23" s="42"/>
      <c r="E23" s="131"/>
      <c r="F23" s="51"/>
      <c r="G23" s="74"/>
      <c r="H23" s="36"/>
      <c r="I23" s="37"/>
      <c r="J23" s="38"/>
      <c r="K23" s="25">
        <f t="shared" si="2"/>
        <v>0</v>
      </c>
      <c r="L23" s="39"/>
      <c r="M23" s="38"/>
      <c r="N23" s="25">
        <f t="shared" si="3"/>
        <v>0</v>
      </c>
      <c r="O23" s="40"/>
      <c r="P23" s="83"/>
      <c r="Q23" s="65"/>
      <c r="R23" s="65"/>
      <c r="S23" s="84"/>
      <c r="T23" s="66"/>
      <c r="U23" s="85"/>
    </row>
    <row r="24" spans="1:21" s="4" customFormat="1" ht="27" hidden="1" customHeight="1" x14ac:dyDescent="0.15">
      <c r="A24" s="14"/>
      <c r="B24" s="51"/>
      <c r="C24" s="43"/>
      <c r="D24" s="42"/>
      <c r="E24" s="131"/>
      <c r="F24" s="51"/>
      <c r="G24" s="75"/>
      <c r="H24" s="36"/>
      <c r="I24" s="37"/>
      <c r="J24" s="38"/>
      <c r="K24" s="25">
        <f t="shared" si="2"/>
        <v>0</v>
      </c>
      <c r="L24" s="39"/>
      <c r="M24" s="38"/>
      <c r="N24" s="25">
        <f t="shared" si="3"/>
        <v>0</v>
      </c>
      <c r="O24" s="40"/>
      <c r="P24" s="83"/>
      <c r="Q24" s="63"/>
      <c r="R24" s="63"/>
      <c r="S24" s="84"/>
      <c r="T24" s="64"/>
      <c r="U24" s="85"/>
    </row>
    <row r="25" spans="1:21" s="4" customFormat="1" ht="27" hidden="1" customHeight="1" thickBot="1" x14ac:dyDescent="0.2">
      <c r="A25" s="14"/>
      <c r="B25" s="93"/>
      <c r="C25" s="93"/>
      <c r="D25" s="42"/>
      <c r="E25" s="144"/>
      <c r="F25" s="93"/>
      <c r="G25" s="90"/>
      <c r="H25" s="91"/>
      <c r="I25" s="27"/>
      <c r="J25" s="28"/>
      <c r="K25" s="31">
        <f t="shared" si="2"/>
        <v>0</v>
      </c>
      <c r="L25" s="29"/>
      <c r="M25" s="30"/>
      <c r="N25" s="31">
        <f t="shared" si="3"/>
        <v>0</v>
      </c>
      <c r="O25" s="88"/>
      <c r="P25" s="89"/>
      <c r="Q25" s="65"/>
      <c r="R25" s="65"/>
      <c r="S25" s="87"/>
      <c r="T25" s="66"/>
      <c r="U25" s="86"/>
    </row>
    <row r="26" spans="1:21" s="4" customFormat="1" ht="15" customHeight="1" x14ac:dyDescent="0.15">
      <c r="A26" s="15"/>
      <c r="B26" s="20" t="s">
        <v>3</v>
      </c>
      <c r="D26" s="94">
        <f>COUNTIF(D5:D25,1)</f>
        <v>0</v>
      </c>
      <c r="E26" s="132"/>
      <c r="F26" s="20"/>
      <c r="G26" s="92">
        <f>COUNTA(G5:G25)</f>
        <v>5</v>
      </c>
      <c r="H26" s="17">
        <f>SUM(H5:H25)</f>
        <v>96</v>
      </c>
      <c r="I26" s="17">
        <f>SUM(I5:I25)</f>
        <v>133</v>
      </c>
      <c r="J26" s="17">
        <f>SUM(J5:J25)</f>
        <v>1734938</v>
      </c>
      <c r="K26" s="19">
        <f>IF(AND(I26&gt;0,J26&gt;0),J26/I26,0)</f>
        <v>13044.646616541353</v>
      </c>
      <c r="L26" s="17">
        <f>SUM(L5:L25)</f>
        <v>11381.25</v>
      </c>
      <c r="M26" s="17">
        <f>SUM(M5:M25)</f>
        <v>1734938</v>
      </c>
      <c r="N26" s="19">
        <f>IF(AND(L26&gt;0,M26&gt;0),M26/L26,0)</f>
        <v>152.43826468973091</v>
      </c>
      <c r="Q26" s="71"/>
      <c r="R26" s="71"/>
      <c r="S26" s="72"/>
      <c r="T26" s="73"/>
      <c r="U26" s="76"/>
    </row>
    <row r="27" spans="1:21" s="4" customFormat="1" ht="15" customHeight="1" x14ac:dyDescent="0.15">
      <c r="A27" s="15"/>
      <c r="D27" s="33">
        <f>COUNTIF(D5:D25,2)</f>
        <v>2</v>
      </c>
      <c r="E27" s="132"/>
      <c r="G27" s="16"/>
      <c r="H27" s="17"/>
      <c r="I27" s="17"/>
      <c r="J27" s="17"/>
      <c r="K27" s="18"/>
      <c r="L27" s="18"/>
      <c r="M27" s="18"/>
      <c r="N27" s="18"/>
      <c r="Q27" s="68"/>
      <c r="R27" s="68"/>
      <c r="S27" s="69"/>
      <c r="T27" s="70"/>
      <c r="U27" s="67"/>
    </row>
    <row r="28" spans="1:21" s="4" customFormat="1" ht="15" customHeight="1" x14ac:dyDescent="0.15">
      <c r="A28" s="15"/>
      <c r="D28" s="33">
        <f>COUNTIF(D5:D25,3)</f>
        <v>0</v>
      </c>
      <c r="E28" s="132"/>
      <c r="G28" s="16"/>
      <c r="H28" s="17">
        <f>COUNTA(H5:H25)</f>
        <v>5</v>
      </c>
      <c r="I28" s="17"/>
      <c r="J28" s="17"/>
      <c r="K28" s="18"/>
      <c r="L28" s="18"/>
      <c r="M28" s="18"/>
      <c r="N28" s="18"/>
      <c r="Q28" s="68"/>
      <c r="R28" s="68"/>
      <c r="S28" s="69"/>
      <c r="T28" s="70"/>
      <c r="U28" s="67"/>
    </row>
    <row r="29" spans="1:21" s="4" customFormat="1" ht="15" customHeight="1" x14ac:dyDescent="0.15">
      <c r="A29" s="15"/>
      <c r="D29" s="33">
        <f>COUNTIF(D5:D25,4)</f>
        <v>1</v>
      </c>
      <c r="E29" s="132"/>
      <c r="G29" s="16"/>
      <c r="H29" s="17"/>
      <c r="I29" s="17"/>
      <c r="J29" s="17"/>
      <c r="K29" s="18"/>
      <c r="L29" s="18"/>
      <c r="M29" s="18"/>
      <c r="N29" s="18"/>
      <c r="Q29" s="68"/>
      <c r="R29" s="68"/>
      <c r="S29" s="69"/>
      <c r="T29" s="70"/>
      <c r="U29" s="67"/>
    </row>
    <row r="30" spans="1:21" s="4" customFormat="1" ht="15" customHeight="1" x14ac:dyDescent="0.15">
      <c r="A30" s="15"/>
      <c r="D30" s="33">
        <f>COUNTIF(D5:D25,5)</f>
        <v>2</v>
      </c>
      <c r="E30" s="132"/>
      <c r="G30" s="16"/>
      <c r="H30" s="17"/>
      <c r="I30" s="17"/>
      <c r="J30" s="17"/>
      <c r="K30" s="18"/>
      <c r="L30" s="18"/>
      <c r="M30" s="18"/>
      <c r="N30" s="18"/>
      <c r="Q30" s="68"/>
      <c r="R30" s="68"/>
      <c r="S30" s="69"/>
      <c r="T30" s="70"/>
      <c r="U30" s="67"/>
    </row>
    <row r="31" spans="1:21" s="4" customFormat="1" ht="15" customHeight="1" x14ac:dyDescent="0.15">
      <c r="A31" s="15"/>
      <c r="D31" s="33">
        <f>COUNTIF(D5:D25,6)</f>
        <v>0</v>
      </c>
      <c r="E31" s="132"/>
      <c r="G31" s="16"/>
      <c r="H31" s="17"/>
      <c r="I31" s="17"/>
      <c r="J31" s="17"/>
      <c r="K31" s="18"/>
      <c r="L31" s="18"/>
      <c r="M31" s="18"/>
      <c r="N31" s="18"/>
      <c r="Q31" s="68"/>
      <c r="R31" s="68"/>
      <c r="S31" s="69"/>
      <c r="T31" s="70"/>
      <c r="U31" s="67"/>
    </row>
    <row r="32" spans="1:21" s="4" customFormat="1" ht="15" customHeight="1" x14ac:dyDescent="0.15">
      <c r="A32" s="15"/>
      <c r="D32" s="33"/>
      <c r="E32" s="132"/>
      <c r="G32" s="16"/>
      <c r="H32" s="17"/>
      <c r="I32" s="17"/>
      <c r="J32" s="17"/>
      <c r="K32" s="18"/>
      <c r="L32" s="18"/>
      <c r="M32" s="18"/>
      <c r="N32" s="18"/>
      <c r="Q32" s="68"/>
      <c r="R32" s="68"/>
      <c r="S32" s="69"/>
      <c r="T32" s="70"/>
      <c r="U32" s="67"/>
    </row>
    <row r="33" spans="1:21" s="4" customFormat="1" ht="15" customHeight="1" x14ac:dyDescent="0.15">
      <c r="A33" s="15"/>
      <c r="D33" s="33"/>
      <c r="E33" s="132"/>
      <c r="G33" s="16"/>
      <c r="H33" s="17"/>
      <c r="I33" s="17"/>
      <c r="J33" s="17"/>
      <c r="K33" s="18"/>
      <c r="L33" s="18"/>
      <c r="M33" s="18"/>
      <c r="N33" s="18"/>
      <c r="Q33" s="67"/>
      <c r="R33" s="67"/>
      <c r="S33" s="67"/>
      <c r="T33" s="67"/>
      <c r="U33" s="67"/>
    </row>
    <row r="34" spans="1:21" s="4" customFormat="1" ht="15" customHeight="1" x14ac:dyDescent="0.15">
      <c r="A34" s="15"/>
      <c r="D34" s="33"/>
      <c r="E34" s="132"/>
      <c r="G34" s="16"/>
      <c r="H34" s="17"/>
      <c r="I34" s="17"/>
      <c r="J34" s="17"/>
      <c r="K34" s="18"/>
      <c r="L34" s="18"/>
      <c r="M34" s="18"/>
      <c r="N34" s="18"/>
      <c r="Q34" s="67"/>
      <c r="R34" s="67"/>
      <c r="S34" s="67"/>
      <c r="T34" s="67"/>
      <c r="U34" s="67"/>
    </row>
    <row r="35" spans="1:21" s="4" customFormat="1" ht="15" customHeight="1" x14ac:dyDescent="0.15">
      <c r="A35" s="15"/>
      <c r="D35" s="33"/>
      <c r="E35" s="132"/>
      <c r="G35" s="16"/>
      <c r="H35" s="17"/>
      <c r="I35" s="17"/>
      <c r="J35" s="17"/>
      <c r="K35" s="18"/>
      <c r="L35" s="18"/>
      <c r="M35" s="18"/>
      <c r="N35" s="18"/>
    </row>
    <row r="36" spans="1:21" s="4" customFormat="1" ht="15" customHeight="1" x14ac:dyDescent="0.15">
      <c r="A36" s="15"/>
      <c r="E36" s="129"/>
      <c r="G36" s="16"/>
      <c r="H36" s="17"/>
      <c r="I36" s="17"/>
      <c r="J36" s="17"/>
      <c r="K36" s="18"/>
      <c r="L36" s="18"/>
      <c r="M36" s="18"/>
      <c r="N36" s="18"/>
    </row>
    <row r="37" spans="1:21" s="4" customFormat="1" ht="15" customHeight="1" x14ac:dyDescent="0.15">
      <c r="A37" s="15"/>
      <c r="E37" s="129"/>
      <c r="G37" s="16"/>
      <c r="H37" s="17"/>
      <c r="I37" s="17"/>
      <c r="J37" s="17"/>
      <c r="K37" s="18"/>
      <c r="L37" s="18"/>
      <c r="M37" s="18"/>
      <c r="N37" s="18"/>
    </row>
    <row r="38" spans="1:21" s="4" customFormat="1" ht="15" customHeight="1" x14ac:dyDescent="0.15">
      <c r="A38" s="15"/>
      <c r="E38" s="129"/>
      <c r="G38" s="16"/>
      <c r="H38" s="17"/>
      <c r="I38" s="17"/>
      <c r="J38" s="17"/>
      <c r="K38" s="18"/>
      <c r="L38" s="18"/>
      <c r="M38" s="18"/>
      <c r="N38" s="18"/>
    </row>
    <row r="39" spans="1:21" s="4" customFormat="1" ht="15" customHeight="1" x14ac:dyDescent="0.15">
      <c r="A39" s="15"/>
      <c r="E39" s="129"/>
      <c r="G39" s="16"/>
      <c r="H39" s="17"/>
      <c r="I39" s="17"/>
      <c r="J39" s="17"/>
      <c r="K39" s="18"/>
      <c r="L39" s="18"/>
      <c r="M39" s="18"/>
      <c r="N39" s="18"/>
    </row>
    <row r="40" spans="1:21" s="4" customFormat="1" ht="15" customHeight="1" x14ac:dyDescent="0.15">
      <c r="A40" s="15"/>
      <c r="E40" s="129"/>
      <c r="G40" s="16"/>
      <c r="H40" s="17"/>
      <c r="I40" s="17"/>
      <c r="J40" s="17"/>
      <c r="K40" s="18"/>
      <c r="L40" s="18"/>
      <c r="M40" s="18"/>
      <c r="N40" s="18"/>
    </row>
    <row r="41" spans="1:21" s="4" customFormat="1" ht="15" customHeight="1" x14ac:dyDescent="0.15">
      <c r="A41" s="15"/>
      <c r="E41" s="129"/>
      <c r="G41" s="16"/>
      <c r="H41" s="17"/>
      <c r="I41" s="17"/>
      <c r="J41" s="17"/>
      <c r="K41" s="18"/>
      <c r="L41" s="18"/>
      <c r="M41" s="18"/>
      <c r="N41" s="18"/>
    </row>
    <row r="42" spans="1:21" s="4" customFormat="1" ht="15" customHeight="1" x14ac:dyDescent="0.15">
      <c r="A42" s="15"/>
      <c r="E42" s="129"/>
      <c r="G42" s="16"/>
      <c r="H42" s="17"/>
      <c r="I42" s="17"/>
      <c r="J42" s="17"/>
      <c r="K42" s="18"/>
      <c r="L42" s="18"/>
      <c r="M42" s="18"/>
      <c r="N42" s="18"/>
    </row>
    <row r="43" spans="1:21" s="4" customFormat="1" ht="15" customHeight="1" x14ac:dyDescent="0.15">
      <c r="A43" s="15"/>
      <c r="E43" s="129"/>
      <c r="G43" s="16"/>
      <c r="H43" s="17"/>
      <c r="I43" s="17"/>
      <c r="J43" s="17"/>
      <c r="K43" s="18"/>
      <c r="L43" s="18"/>
      <c r="M43" s="18"/>
      <c r="N43" s="18"/>
    </row>
    <row r="44" spans="1:21" s="4" customFormat="1" ht="15" customHeight="1" x14ac:dyDescent="0.15">
      <c r="A44" s="15"/>
      <c r="E44" s="129"/>
      <c r="G44" s="16"/>
      <c r="H44" s="17"/>
      <c r="I44" s="17"/>
      <c r="J44" s="17"/>
      <c r="K44" s="18"/>
      <c r="L44" s="18"/>
      <c r="M44" s="18"/>
      <c r="N44" s="18"/>
    </row>
    <row r="45" spans="1:21" s="4" customFormat="1" ht="15" customHeight="1" x14ac:dyDescent="0.15">
      <c r="A45" s="15"/>
      <c r="E45" s="129"/>
      <c r="G45" s="16"/>
      <c r="H45" s="17"/>
      <c r="I45" s="17"/>
      <c r="J45" s="17"/>
      <c r="K45" s="18"/>
      <c r="L45" s="18"/>
      <c r="M45" s="18"/>
      <c r="N45" s="18"/>
    </row>
    <row r="46" spans="1:21" s="4" customFormat="1" ht="15" customHeight="1" x14ac:dyDescent="0.15">
      <c r="A46" s="15"/>
      <c r="E46" s="129"/>
      <c r="G46" s="16"/>
      <c r="H46" s="17"/>
      <c r="I46" s="17"/>
      <c r="J46" s="17"/>
      <c r="K46" s="18"/>
      <c r="L46" s="18"/>
      <c r="M46" s="18"/>
      <c r="N46" s="18"/>
    </row>
    <row r="47" spans="1:21" s="4" customFormat="1" ht="15" customHeight="1" x14ac:dyDescent="0.15">
      <c r="A47" s="15"/>
      <c r="E47" s="129"/>
      <c r="G47" s="16"/>
      <c r="H47" s="17"/>
      <c r="I47" s="17"/>
      <c r="J47" s="17"/>
      <c r="K47" s="18"/>
      <c r="L47" s="18"/>
      <c r="M47" s="18"/>
      <c r="N47" s="18"/>
    </row>
    <row r="48" spans="1:21" s="4" customFormat="1" ht="15" customHeight="1" x14ac:dyDescent="0.15">
      <c r="A48" s="15"/>
      <c r="E48" s="129"/>
      <c r="G48" s="16"/>
      <c r="H48" s="17"/>
      <c r="I48" s="17"/>
      <c r="J48" s="17"/>
      <c r="K48" s="18"/>
      <c r="L48" s="18"/>
      <c r="M48" s="18"/>
      <c r="N48" s="18"/>
    </row>
    <row r="49" spans="1:14" s="4" customFormat="1" ht="15" customHeight="1" x14ac:dyDescent="0.15">
      <c r="A49" s="15"/>
      <c r="E49" s="129"/>
      <c r="G49" s="16"/>
      <c r="H49" s="17"/>
      <c r="I49" s="17"/>
      <c r="J49" s="17"/>
      <c r="K49" s="18"/>
      <c r="L49" s="18"/>
      <c r="M49" s="18"/>
      <c r="N49" s="18"/>
    </row>
    <row r="50" spans="1:14" s="4" customFormat="1" ht="15" customHeight="1" x14ac:dyDescent="0.15">
      <c r="A50" s="15"/>
      <c r="E50" s="129"/>
      <c r="G50" s="16"/>
      <c r="H50" s="17"/>
      <c r="I50" s="17"/>
      <c r="J50" s="17"/>
      <c r="K50" s="18"/>
      <c r="L50" s="18"/>
      <c r="M50" s="18"/>
      <c r="N50" s="18"/>
    </row>
    <row r="51" spans="1:14" s="4" customFormat="1" ht="15" customHeight="1" x14ac:dyDescent="0.15">
      <c r="A51" s="15"/>
      <c r="E51" s="129"/>
      <c r="G51" s="16"/>
      <c r="H51" s="17"/>
      <c r="I51" s="17"/>
      <c r="J51" s="17"/>
      <c r="K51" s="18"/>
      <c r="L51" s="18"/>
      <c r="M51" s="18"/>
      <c r="N51" s="18"/>
    </row>
    <row r="52" spans="1:14" s="4" customFormat="1" ht="15" customHeight="1" x14ac:dyDescent="0.15">
      <c r="A52" s="15"/>
      <c r="E52" s="129"/>
      <c r="G52" s="16"/>
      <c r="H52" s="17"/>
      <c r="I52" s="17"/>
      <c r="J52" s="17"/>
      <c r="K52" s="18"/>
      <c r="L52" s="18"/>
      <c r="M52" s="18"/>
      <c r="N52" s="18"/>
    </row>
    <row r="53" spans="1:14" s="4" customFormat="1" ht="15" customHeight="1" x14ac:dyDescent="0.15">
      <c r="A53" s="15"/>
      <c r="E53" s="129"/>
      <c r="G53" s="16"/>
      <c r="H53" s="17"/>
      <c r="I53" s="17"/>
      <c r="J53" s="17"/>
      <c r="K53" s="18"/>
      <c r="L53" s="18"/>
      <c r="M53" s="18"/>
      <c r="N53" s="18"/>
    </row>
    <row r="54" spans="1:14" s="4" customFormat="1" ht="15" customHeight="1" x14ac:dyDescent="0.15">
      <c r="A54" s="15"/>
      <c r="E54" s="129"/>
      <c r="G54" s="16"/>
      <c r="H54" s="17"/>
      <c r="I54" s="17"/>
      <c r="J54" s="17"/>
      <c r="K54" s="18"/>
      <c r="L54" s="18"/>
      <c r="M54" s="18"/>
      <c r="N54" s="18"/>
    </row>
    <row r="55" spans="1:14" s="4" customFormat="1" ht="15" customHeight="1" x14ac:dyDescent="0.15">
      <c r="A55" s="15"/>
      <c r="E55" s="129"/>
      <c r="G55" s="16"/>
      <c r="H55" s="17"/>
      <c r="I55" s="17"/>
      <c r="J55" s="17"/>
      <c r="K55" s="18"/>
      <c r="L55" s="18"/>
      <c r="M55" s="18"/>
      <c r="N55" s="18"/>
    </row>
    <row r="56" spans="1:14" s="4" customFormat="1" ht="15" customHeight="1" x14ac:dyDescent="0.15">
      <c r="A56" s="15"/>
      <c r="E56" s="129"/>
      <c r="G56" s="16"/>
      <c r="H56" s="17"/>
      <c r="I56" s="17"/>
      <c r="J56" s="17"/>
      <c r="K56" s="18"/>
      <c r="L56" s="18"/>
      <c r="M56" s="18"/>
      <c r="N56" s="18"/>
    </row>
    <row r="57" spans="1:14" s="4" customFormat="1" ht="15" customHeight="1" x14ac:dyDescent="0.15">
      <c r="A57" s="15"/>
      <c r="E57" s="129"/>
      <c r="G57" s="16"/>
      <c r="H57" s="17"/>
      <c r="I57" s="17"/>
      <c r="J57" s="17"/>
      <c r="K57" s="18"/>
      <c r="L57" s="18"/>
      <c r="M57" s="18"/>
      <c r="N57" s="18"/>
    </row>
    <row r="58" spans="1:14" s="4" customFormat="1" ht="15" customHeight="1" x14ac:dyDescent="0.15">
      <c r="A58" s="15"/>
      <c r="E58" s="129"/>
      <c r="G58" s="16"/>
      <c r="H58" s="17"/>
      <c r="I58" s="17"/>
      <c r="J58" s="17"/>
      <c r="K58" s="18"/>
      <c r="L58" s="18"/>
      <c r="M58" s="18"/>
      <c r="N58" s="18"/>
    </row>
    <row r="59" spans="1:14" s="4" customFormat="1" ht="15" customHeight="1" x14ac:dyDescent="0.15">
      <c r="A59" s="15"/>
      <c r="E59" s="129"/>
      <c r="G59" s="16"/>
      <c r="H59" s="17"/>
      <c r="I59" s="17"/>
      <c r="J59" s="17"/>
      <c r="K59" s="18"/>
      <c r="L59" s="18"/>
      <c r="M59" s="18"/>
      <c r="N59" s="18"/>
    </row>
    <row r="60" spans="1:14" s="4" customFormat="1" ht="15" customHeight="1" x14ac:dyDescent="0.15">
      <c r="A60" s="15"/>
      <c r="E60" s="129"/>
      <c r="G60" s="16"/>
      <c r="H60" s="17"/>
      <c r="I60" s="17"/>
      <c r="J60" s="17"/>
      <c r="K60" s="18"/>
      <c r="L60" s="18"/>
      <c r="M60" s="18"/>
      <c r="N60" s="18"/>
    </row>
    <row r="61" spans="1:14" s="4" customFormat="1" ht="15" customHeight="1" x14ac:dyDescent="0.15">
      <c r="A61" s="15"/>
      <c r="E61" s="129"/>
      <c r="G61" s="16"/>
      <c r="H61" s="17"/>
      <c r="I61" s="17"/>
      <c r="J61" s="17"/>
      <c r="K61" s="18"/>
      <c r="L61" s="18"/>
      <c r="M61" s="18"/>
      <c r="N61" s="18"/>
    </row>
    <row r="62" spans="1:14" s="4" customFormat="1" ht="15" customHeight="1" x14ac:dyDescent="0.15">
      <c r="A62" s="15"/>
      <c r="E62" s="129"/>
      <c r="G62" s="16"/>
      <c r="H62" s="17"/>
      <c r="I62" s="17"/>
      <c r="J62" s="17"/>
      <c r="K62" s="18"/>
      <c r="L62" s="18"/>
      <c r="M62" s="18"/>
      <c r="N62" s="18"/>
    </row>
    <row r="63" spans="1:14" s="4" customFormat="1" ht="15" customHeight="1" x14ac:dyDescent="0.15">
      <c r="A63" s="15"/>
      <c r="E63" s="129"/>
      <c r="G63" s="16"/>
      <c r="H63" s="17"/>
      <c r="I63" s="17"/>
      <c r="J63" s="17"/>
      <c r="K63" s="18"/>
      <c r="L63" s="18"/>
      <c r="M63" s="18"/>
      <c r="N63" s="18"/>
    </row>
    <row r="64" spans="1:14" s="4" customFormat="1" ht="15" customHeight="1" x14ac:dyDescent="0.15">
      <c r="A64" s="15"/>
      <c r="E64" s="129"/>
      <c r="G64" s="16"/>
      <c r="H64" s="17"/>
      <c r="I64" s="17"/>
      <c r="J64" s="17"/>
      <c r="K64" s="18"/>
      <c r="L64" s="18"/>
      <c r="M64" s="18"/>
      <c r="N64" s="18"/>
    </row>
    <row r="65" spans="1:14" s="4" customFormat="1" ht="15" customHeight="1" x14ac:dyDescent="0.15">
      <c r="A65" s="15"/>
      <c r="E65" s="129"/>
      <c r="G65" s="16"/>
      <c r="H65" s="17"/>
      <c r="I65" s="17"/>
      <c r="J65" s="17"/>
      <c r="K65" s="18"/>
      <c r="L65" s="18"/>
      <c r="M65" s="18"/>
      <c r="N65" s="18"/>
    </row>
    <row r="66" spans="1:14" s="4" customFormat="1" ht="15" customHeight="1" x14ac:dyDescent="0.15">
      <c r="A66" s="15"/>
      <c r="E66" s="129"/>
      <c r="G66" s="16"/>
      <c r="H66" s="17"/>
      <c r="I66" s="17"/>
      <c r="J66" s="17"/>
      <c r="K66" s="18"/>
      <c r="L66" s="18"/>
      <c r="M66" s="18"/>
      <c r="N66" s="18"/>
    </row>
    <row r="67" spans="1:14" s="4" customFormat="1" ht="15" customHeight="1" x14ac:dyDescent="0.15">
      <c r="A67" s="15"/>
      <c r="E67" s="129"/>
      <c r="G67" s="16"/>
      <c r="H67" s="17"/>
      <c r="I67" s="17"/>
      <c r="J67" s="17"/>
      <c r="K67" s="18"/>
      <c r="L67" s="18"/>
      <c r="M67" s="18"/>
      <c r="N67" s="18"/>
    </row>
    <row r="68" spans="1:14" s="4" customFormat="1" ht="15" customHeight="1" x14ac:dyDescent="0.15">
      <c r="A68" s="15"/>
      <c r="E68" s="129"/>
      <c r="G68" s="16"/>
      <c r="H68" s="17"/>
      <c r="I68" s="17"/>
      <c r="J68" s="17"/>
      <c r="K68" s="18"/>
      <c r="L68" s="18"/>
      <c r="M68" s="18"/>
      <c r="N68" s="18"/>
    </row>
    <row r="69" spans="1:14" s="4" customFormat="1" ht="15" customHeight="1" x14ac:dyDescent="0.15">
      <c r="A69" s="15"/>
      <c r="E69" s="129"/>
      <c r="G69" s="16"/>
      <c r="H69" s="17"/>
      <c r="I69" s="17"/>
      <c r="J69" s="17"/>
      <c r="K69" s="18"/>
      <c r="L69" s="18"/>
      <c r="M69" s="18"/>
      <c r="N69" s="18"/>
    </row>
    <row r="70" spans="1:14" s="4" customFormat="1" ht="15" customHeight="1" x14ac:dyDescent="0.15">
      <c r="A70" s="15"/>
      <c r="E70" s="129"/>
      <c r="G70" s="16"/>
      <c r="H70" s="17"/>
      <c r="I70" s="17"/>
      <c r="J70" s="17"/>
      <c r="K70" s="18"/>
      <c r="L70" s="18"/>
      <c r="M70" s="18"/>
      <c r="N70" s="18"/>
    </row>
    <row r="71" spans="1:14" s="4" customFormat="1" ht="15" customHeight="1" x14ac:dyDescent="0.15">
      <c r="A71" s="15"/>
      <c r="E71" s="129"/>
      <c r="G71" s="16"/>
      <c r="H71" s="17"/>
      <c r="I71" s="17"/>
      <c r="J71" s="17"/>
      <c r="K71" s="18"/>
      <c r="L71" s="18"/>
      <c r="M71" s="18"/>
      <c r="N71" s="18"/>
    </row>
    <row r="72" spans="1:14" s="4" customFormat="1" ht="15" customHeight="1" x14ac:dyDescent="0.15">
      <c r="A72" s="15"/>
      <c r="E72" s="129"/>
      <c r="G72" s="16"/>
      <c r="H72" s="17"/>
      <c r="I72" s="17"/>
      <c r="J72" s="17"/>
      <c r="K72" s="18"/>
      <c r="L72" s="18"/>
      <c r="M72" s="18"/>
      <c r="N72" s="18"/>
    </row>
    <row r="73" spans="1:14" s="4" customFormat="1" ht="15" customHeight="1" x14ac:dyDescent="0.15">
      <c r="A73" s="15"/>
      <c r="E73" s="129"/>
      <c r="G73" s="16"/>
      <c r="H73" s="17"/>
      <c r="I73" s="17"/>
      <c r="J73" s="17"/>
      <c r="K73" s="18"/>
      <c r="L73" s="18"/>
      <c r="M73" s="18"/>
      <c r="N73" s="18"/>
    </row>
    <row r="74" spans="1:14" s="4" customFormat="1" ht="15" customHeight="1" x14ac:dyDescent="0.15">
      <c r="A74" s="15"/>
      <c r="E74" s="129"/>
      <c r="G74" s="16"/>
      <c r="H74" s="17"/>
      <c r="I74" s="17"/>
      <c r="J74" s="17"/>
      <c r="K74" s="18"/>
      <c r="L74" s="18"/>
      <c r="M74" s="18"/>
      <c r="N74" s="18"/>
    </row>
    <row r="75" spans="1:14" s="4" customFormat="1" ht="15" customHeight="1" x14ac:dyDescent="0.15">
      <c r="A75" s="15"/>
      <c r="E75" s="129"/>
      <c r="G75" s="16"/>
      <c r="H75" s="17"/>
      <c r="I75" s="17"/>
      <c r="J75" s="17"/>
      <c r="K75" s="18"/>
      <c r="L75" s="18"/>
      <c r="M75" s="18"/>
      <c r="N75" s="18"/>
    </row>
    <row r="76" spans="1:14" s="4" customFormat="1" ht="15" customHeight="1" x14ac:dyDescent="0.15">
      <c r="A76" s="15"/>
      <c r="E76" s="129"/>
      <c r="G76" s="16"/>
      <c r="H76" s="17"/>
      <c r="I76" s="17"/>
      <c r="J76" s="17"/>
      <c r="K76" s="18"/>
      <c r="L76" s="18"/>
      <c r="M76" s="18"/>
      <c r="N76" s="18"/>
    </row>
    <row r="77" spans="1:14" s="4" customFormat="1" ht="15" customHeight="1" x14ac:dyDescent="0.15">
      <c r="A77" s="15"/>
      <c r="E77" s="129"/>
      <c r="G77" s="16"/>
      <c r="H77" s="17"/>
      <c r="I77" s="17"/>
      <c r="J77" s="17"/>
      <c r="K77" s="18"/>
      <c r="L77" s="18"/>
      <c r="M77" s="18"/>
      <c r="N77" s="18"/>
    </row>
    <row r="78" spans="1:14" s="4" customFormat="1" ht="15" customHeight="1" x14ac:dyDescent="0.15">
      <c r="A78" s="15"/>
      <c r="E78" s="129"/>
      <c r="G78" s="16"/>
      <c r="H78" s="17"/>
      <c r="I78" s="17"/>
      <c r="J78" s="17"/>
      <c r="K78" s="18"/>
      <c r="L78" s="18"/>
      <c r="M78" s="18"/>
      <c r="N78" s="18"/>
    </row>
    <row r="79" spans="1:14" s="4" customFormat="1" ht="15" customHeight="1" x14ac:dyDescent="0.15">
      <c r="A79" s="15"/>
      <c r="E79" s="129"/>
      <c r="G79" s="16"/>
      <c r="H79" s="17"/>
      <c r="I79" s="17"/>
      <c r="J79" s="17"/>
      <c r="K79" s="18"/>
      <c r="L79" s="18"/>
      <c r="M79" s="18"/>
      <c r="N79" s="18"/>
    </row>
    <row r="80" spans="1:14" s="4" customFormat="1" ht="15" customHeight="1" x14ac:dyDescent="0.15">
      <c r="A80" s="15"/>
      <c r="E80" s="129"/>
      <c r="G80" s="16"/>
      <c r="H80" s="17"/>
      <c r="I80" s="17"/>
      <c r="J80" s="17"/>
      <c r="K80" s="18"/>
      <c r="L80" s="18"/>
      <c r="M80" s="18"/>
      <c r="N80" s="18"/>
    </row>
    <row r="81" spans="1:14" s="4" customFormat="1" ht="15" customHeight="1" x14ac:dyDescent="0.15">
      <c r="A81" s="15"/>
      <c r="E81" s="129"/>
      <c r="G81" s="16"/>
      <c r="H81" s="17"/>
      <c r="I81" s="17"/>
      <c r="J81" s="17"/>
      <c r="K81" s="18"/>
      <c r="L81" s="18"/>
      <c r="M81" s="18"/>
      <c r="N81" s="18"/>
    </row>
    <row r="82" spans="1:14" s="4" customFormat="1" ht="15" customHeight="1" x14ac:dyDescent="0.15">
      <c r="A82" s="15"/>
      <c r="E82" s="129"/>
      <c r="G82" s="16"/>
      <c r="H82" s="17"/>
      <c r="I82" s="17"/>
      <c r="J82" s="17"/>
      <c r="K82" s="18"/>
      <c r="L82" s="18"/>
      <c r="M82" s="18"/>
      <c r="N82" s="18"/>
    </row>
    <row r="83" spans="1:14" s="4" customFormat="1" ht="15" customHeight="1" x14ac:dyDescent="0.15">
      <c r="A83" s="15"/>
      <c r="E83" s="129"/>
      <c r="G83" s="16"/>
      <c r="H83" s="17"/>
      <c r="I83" s="17"/>
      <c r="J83" s="17"/>
      <c r="K83" s="18"/>
      <c r="L83" s="18"/>
      <c r="M83" s="18"/>
      <c r="N83" s="18"/>
    </row>
    <row r="84" spans="1:14" s="4" customFormat="1" ht="15" customHeight="1" x14ac:dyDescent="0.15">
      <c r="A84" s="15"/>
      <c r="E84" s="129"/>
      <c r="G84" s="16"/>
      <c r="H84" s="17"/>
      <c r="I84" s="17"/>
      <c r="J84" s="17"/>
      <c r="K84" s="18"/>
      <c r="L84" s="18"/>
      <c r="M84" s="18"/>
      <c r="N84" s="18"/>
    </row>
    <row r="85" spans="1:14" s="4" customFormat="1" ht="15" customHeight="1" x14ac:dyDescent="0.15">
      <c r="A85" s="15"/>
      <c r="E85" s="129"/>
      <c r="G85" s="16"/>
      <c r="H85" s="17"/>
      <c r="I85" s="17"/>
      <c r="J85" s="17"/>
      <c r="K85" s="18"/>
      <c r="L85" s="18"/>
      <c r="M85" s="18"/>
      <c r="N85" s="18"/>
    </row>
    <row r="86" spans="1:14" s="4" customFormat="1" ht="15" customHeight="1" x14ac:dyDescent="0.15">
      <c r="A86" s="15"/>
      <c r="E86" s="129"/>
      <c r="G86" s="16"/>
      <c r="H86" s="17"/>
      <c r="I86" s="17"/>
      <c r="J86" s="17"/>
      <c r="K86" s="18"/>
      <c r="L86" s="18"/>
      <c r="M86" s="18"/>
      <c r="N86" s="18"/>
    </row>
    <row r="87" spans="1:14" s="4" customFormat="1" ht="15" customHeight="1" x14ac:dyDescent="0.15">
      <c r="A87" s="15"/>
      <c r="E87" s="129"/>
      <c r="G87" s="16"/>
      <c r="H87" s="17"/>
      <c r="I87" s="17"/>
      <c r="J87" s="17"/>
      <c r="K87" s="18"/>
      <c r="L87" s="18"/>
      <c r="M87" s="18"/>
      <c r="N87" s="18"/>
    </row>
    <row r="88" spans="1:14" s="4" customFormat="1" ht="15" customHeight="1" x14ac:dyDescent="0.15">
      <c r="A88" s="15"/>
      <c r="E88" s="129"/>
      <c r="G88" s="16"/>
      <c r="H88" s="17"/>
      <c r="I88" s="17"/>
      <c r="J88" s="17"/>
      <c r="K88" s="18"/>
      <c r="L88" s="18"/>
      <c r="M88" s="18"/>
      <c r="N88" s="18"/>
    </row>
    <row r="89" spans="1:14" s="4" customFormat="1" ht="15" customHeight="1" x14ac:dyDescent="0.15">
      <c r="A89" s="15"/>
      <c r="E89" s="129"/>
      <c r="G89" s="16"/>
      <c r="H89" s="17"/>
      <c r="I89" s="17"/>
      <c r="J89" s="17"/>
      <c r="K89" s="18"/>
      <c r="L89" s="18"/>
      <c r="M89" s="18"/>
      <c r="N89" s="18"/>
    </row>
    <row r="90" spans="1:14" s="4" customFormat="1" ht="15" customHeight="1" x14ac:dyDescent="0.15">
      <c r="A90" s="15"/>
      <c r="E90" s="129"/>
      <c r="G90" s="16"/>
      <c r="H90" s="17"/>
      <c r="I90" s="17"/>
      <c r="J90" s="17"/>
      <c r="K90" s="18"/>
      <c r="L90" s="18"/>
      <c r="M90" s="18"/>
      <c r="N90" s="18"/>
    </row>
    <row r="91" spans="1:14" s="4" customFormat="1" ht="15" customHeight="1" x14ac:dyDescent="0.15">
      <c r="A91" s="15"/>
      <c r="E91" s="129"/>
      <c r="G91" s="16"/>
      <c r="H91" s="17"/>
      <c r="I91" s="17"/>
      <c r="J91" s="17"/>
      <c r="K91" s="18"/>
      <c r="L91" s="18"/>
      <c r="M91" s="18"/>
      <c r="N91" s="18"/>
    </row>
    <row r="92" spans="1:14" s="4" customFormat="1" ht="15" customHeight="1" x14ac:dyDescent="0.15">
      <c r="A92" s="15"/>
      <c r="E92" s="129"/>
      <c r="G92" s="16"/>
      <c r="H92" s="17"/>
      <c r="I92" s="17"/>
      <c r="J92" s="17"/>
      <c r="K92" s="18"/>
      <c r="L92" s="18"/>
      <c r="M92" s="18"/>
      <c r="N92" s="18"/>
    </row>
    <row r="93" spans="1:14" s="4" customFormat="1" ht="15" customHeight="1" x14ac:dyDescent="0.15">
      <c r="A93" s="15"/>
      <c r="E93" s="129"/>
      <c r="G93" s="16"/>
      <c r="H93" s="17"/>
      <c r="I93" s="17"/>
      <c r="J93" s="17"/>
      <c r="K93" s="18"/>
      <c r="L93" s="18"/>
      <c r="M93" s="18"/>
      <c r="N93" s="18"/>
    </row>
    <row r="94" spans="1:14" s="4" customFormat="1" ht="15" customHeight="1" x14ac:dyDescent="0.15">
      <c r="A94" s="15"/>
      <c r="E94" s="129"/>
      <c r="G94" s="16"/>
      <c r="H94" s="17"/>
      <c r="I94" s="17"/>
      <c r="J94" s="17"/>
      <c r="K94" s="18"/>
      <c r="L94" s="18"/>
      <c r="M94" s="18"/>
      <c r="N94" s="18"/>
    </row>
    <row r="95" spans="1:14" s="4" customFormat="1" ht="15" customHeight="1" x14ac:dyDescent="0.15">
      <c r="A95" s="15"/>
      <c r="E95" s="129"/>
      <c r="G95" s="16"/>
      <c r="H95" s="17"/>
      <c r="I95" s="17"/>
      <c r="J95" s="17"/>
      <c r="K95" s="18"/>
      <c r="L95" s="18"/>
      <c r="M95" s="18"/>
      <c r="N95" s="18"/>
    </row>
    <row r="96" spans="1:14" s="4" customFormat="1" ht="15" customHeight="1" x14ac:dyDescent="0.15">
      <c r="A96" s="15"/>
      <c r="E96" s="129"/>
      <c r="G96" s="16"/>
      <c r="H96" s="17"/>
      <c r="I96" s="17"/>
      <c r="J96" s="17"/>
      <c r="K96" s="18"/>
      <c r="L96" s="18"/>
      <c r="M96" s="18"/>
      <c r="N96" s="18"/>
    </row>
    <row r="97" spans="1:14" s="4" customFormat="1" ht="15" customHeight="1" x14ac:dyDescent="0.15">
      <c r="A97" s="15"/>
      <c r="E97" s="129"/>
      <c r="G97" s="16"/>
      <c r="H97" s="17"/>
      <c r="I97" s="17"/>
      <c r="J97" s="17"/>
      <c r="K97" s="18"/>
      <c r="L97" s="18"/>
      <c r="M97" s="18"/>
      <c r="N97" s="18"/>
    </row>
    <row r="98" spans="1:14" s="4" customFormat="1" ht="15" customHeight="1" x14ac:dyDescent="0.15">
      <c r="A98" s="15"/>
      <c r="E98" s="129"/>
      <c r="G98" s="16"/>
      <c r="H98" s="17"/>
      <c r="I98" s="17"/>
      <c r="J98" s="17"/>
      <c r="K98" s="18"/>
      <c r="L98" s="18"/>
      <c r="M98" s="18"/>
      <c r="N98" s="18"/>
    </row>
    <row r="99" spans="1:14" s="4" customFormat="1" ht="15" customHeight="1" x14ac:dyDescent="0.15">
      <c r="A99" s="15"/>
      <c r="E99" s="129"/>
      <c r="G99" s="16"/>
      <c r="H99" s="17"/>
      <c r="I99" s="17"/>
      <c r="J99" s="17"/>
      <c r="K99" s="18"/>
      <c r="L99" s="18"/>
      <c r="M99" s="18"/>
      <c r="N99" s="18"/>
    </row>
    <row r="100" spans="1:14" s="4" customFormat="1" ht="15" customHeight="1" x14ac:dyDescent="0.15">
      <c r="A100" s="15"/>
      <c r="E100" s="129"/>
      <c r="G100" s="16"/>
      <c r="H100" s="17"/>
      <c r="I100" s="17"/>
      <c r="J100" s="17"/>
      <c r="K100" s="18"/>
      <c r="L100" s="18"/>
      <c r="M100" s="18"/>
      <c r="N100" s="18"/>
    </row>
    <row r="101" spans="1:14" s="4" customFormat="1" ht="15" customHeight="1" x14ac:dyDescent="0.15">
      <c r="A101" s="15"/>
      <c r="E101" s="129"/>
      <c r="G101" s="16"/>
      <c r="H101" s="17"/>
      <c r="I101" s="17"/>
      <c r="J101" s="17"/>
      <c r="K101" s="18"/>
      <c r="L101" s="18"/>
      <c r="M101" s="18"/>
      <c r="N101" s="18"/>
    </row>
    <row r="102" spans="1:14" s="4" customFormat="1" ht="15" customHeight="1" x14ac:dyDescent="0.15">
      <c r="A102" s="15"/>
      <c r="E102" s="129"/>
      <c r="G102" s="16"/>
      <c r="H102" s="17"/>
      <c r="I102" s="17"/>
      <c r="J102" s="17"/>
      <c r="K102" s="18"/>
      <c r="L102" s="18"/>
      <c r="M102" s="18"/>
      <c r="N102" s="18"/>
    </row>
    <row r="103" spans="1:14" s="4" customFormat="1" ht="15" customHeight="1" x14ac:dyDescent="0.15">
      <c r="A103" s="15"/>
      <c r="E103" s="129"/>
      <c r="G103" s="16"/>
      <c r="H103" s="17"/>
      <c r="I103" s="17"/>
      <c r="J103" s="17"/>
      <c r="K103" s="18"/>
      <c r="L103" s="18"/>
      <c r="M103" s="18"/>
      <c r="N103" s="18"/>
    </row>
    <row r="104" spans="1:14" s="4" customFormat="1" ht="15" customHeight="1" x14ac:dyDescent="0.15">
      <c r="A104" s="15"/>
      <c r="E104" s="129"/>
      <c r="G104" s="16"/>
      <c r="H104" s="17"/>
      <c r="I104" s="17"/>
      <c r="J104" s="17"/>
      <c r="K104" s="18"/>
      <c r="L104" s="18"/>
      <c r="M104" s="18"/>
      <c r="N104" s="18"/>
    </row>
    <row r="105" spans="1:14" s="4" customFormat="1" ht="15" customHeight="1" x14ac:dyDescent="0.15">
      <c r="A105" s="15"/>
      <c r="E105" s="129"/>
      <c r="G105" s="16"/>
      <c r="H105" s="17"/>
      <c r="I105" s="17"/>
      <c r="J105" s="17"/>
      <c r="K105" s="18"/>
      <c r="L105" s="18"/>
      <c r="M105" s="18"/>
      <c r="N105" s="18"/>
    </row>
    <row r="106" spans="1:14" s="4" customFormat="1" ht="15" customHeight="1" x14ac:dyDescent="0.15">
      <c r="A106" s="15"/>
      <c r="E106" s="129"/>
      <c r="G106" s="16"/>
      <c r="H106" s="17"/>
      <c r="I106" s="17"/>
      <c r="J106" s="17"/>
      <c r="K106" s="18"/>
      <c r="L106" s="18"/>
      <c r="M106" s="18"/>
      <c r="N106" s="18"/>
    </row>
    <row r="107" spans="1:14" s="4" customFormat="1" ht="15" customHeight="1" x14ac:dyDescent="0.15">
      <c r="A107" s="15"/>
      <c r="E107" s="129"/>
      <c r="G107" s="16"/>
      <c r="H107" s="17"/>
      <c r="I107" s="17"/>
      <c r="J107" s="17"/>
      <c r="K107" s="18"/>
      <c r="L107" s="18"/>
      <c r="M107" s="18"/>
      <c r="N107" s="18"/>
    </row>
    <row r="108" spans="1:14" s="4" customFormat="1" ht="15" customHeight="1" x14ac:dyDescent="0.15">
      <c r="A108" s="15"/>
      <c r="E108" s="129"/>
      <c r="G108" s="16"/>
      <c r="H108" s="17"/>
      <c r="I108" s="17"/>
      <c r="J108" s="17"/>
      <c r="K108" s="18"/>
      <c r="L108" s="18"/>
      <c r="M108" s="18"/>
      <c r="N108" s="18"/>
    </row>
    <row r="109" spans="1:14" s="4" customFormat="1" ht="15" customHeight="1" x14ac:dyDescent="0.15">
      <c r="A109" s="15"/>
      <c r="E109" s="129"/>
      <c r="G109" s="16"/>
      <c r="H109" s="17"/>
      <c r="I109" s="17"/>
      <c r="J109" s="17"/>
      <c r="K109" s="18"/>
      <c r="L109" s="18"/>
      <c r="M109" s="18"/>
      <c r="N109" s="18"/>
    </row>
    <row r="110" spans="1:14" s="4" customFormat="1" ht="15" customHeight="1" x14ac:dyDescent="0.15">
      <c r="A110" s="15"/>
      <c r="E110" s="129"/>
      <c r="G110" s="16"/>
      <c r="H110" s="17"/>
      <c r="I110" s="17"/>
      <c r="J110" s="17"/>
      <c r="K110" s="18"/>
      <c r="L110" s="18"/>
      <c r="M110" s="18"/>
      <c r="N110" s="18"/>
    </row>
    <row r="111" spans="1:14" s="4" customFormat="1" ht="15" customHeight="1" x14ac:dyDescent="0.15">
      <c r="A111" s="15"/>
      <c r="E111" s="129"/>
      <c r="G111" s="16"/>
      <c r="H111" s="17"/>
      <c r="I111" s="17"/>
      <c r="J111" s="17"/>
      <c r="K111" s="18"/>
      <c r="L111" s="18"/>
      <c r="M111" s="18"/>
      <c r="N111" s="18"/>
    </row>
    <row r="112" spans="1:14" s="4" customFormat="1" ht="15" customHeight="1" x14ac:dyDescent="0.15">
      <c r="A112" s="15"/>
      <c r="E112" s="129"/>
      <c r="G112" s="16"/>
      <c r="H112" s="17"/>
      <c r="I112" s="17"/>
      <c r="J112" s="17"/>
      <c r="K112" s="18"/>
      <c r="L112" s="18"/>
      <c r="M112" s="18"/>
      <c r="N112" s="18"/>
    </row>
    <row r="113" spans="1:14" s="4" customFormat="1" ht="15" customHeight="1" x14ac:dyDescent="0.15">
      <c r="A113" s="15"/>
      <c r="E113" s="129"/>
      <c r="G113" s="16"/>
      <c r="H113" s="17"/>
      <c r="I113" s="17"/>
      <c r="J113" s="17"/>
      <c r="K113" s="18"/>
      <c r="L113" s="18"/>
      <c r="M113" s="18"/>
      <c r="N113" s="18"/>
    </row>
    <row r="114" spans="1:14" s="4" customFormat="1" ht="15" customHeight="1" x14ac:dyDescent="0.15">
      <c r="A114" s="15"/>
      <c r="E114" s="129"/>
      <c r="G114" s="16"/>
      <c r="H114" s="17"/>
      <c r="I114" s="17"/>
      <c r="J114" s="17"/>
      <c r="K114" s="18"/>
      <c r="L114" s="18"/>
      <c r="M114" s="18"/>
      <c r="N114" s="18"/>
    </row>
    <row r="115" spans="1:14" s="4" customFormat="1" ht="15" customHeight="1" x14ac:dyDescent="0.15">
      <c r="A115" s="15"/>
      <c r="E115" s="129"/>
      <c r="G115" s="16"/>
      <c r="H115" s="17"/>
      <c r="I115" s="17"/>
      <c r="J115" s="17"/>
      <c r="K115" s="18"/>
      <c r="L115" s="18"/>
      <c r="M115" s="18"/>
      <c r="N115" s="18"/>
    </row>
    <row r="116" spans="1:14" s="4" customFormat="1" ht="15" customHeight="1" x14ac:dyDescent="0.15">
      <c r="A116" s="15"/>
      <c r="E116" s="129"/>
      <c r="G116" s="16"/>
      <c r="H116" s="17"/>
      <c r="I116" s="17"/>
      <c r="J116" s="17"/>
      <c r="K116" s="18"/>
      <c r="L116" s="18"/>
      <c r="M116" s="18"/>
      <c r="N116" s="18"/>
    </row>
    <row r="117" spans="1:14" s="4" customFormat="1" ht="15" customHeight="1" x14ac:dyDescent="0.15">
      <c r="A117" s="15"/>
      <c r="E117" s="129"/>
      <c r="G117" s="16"/>
      <c r="H117" s="17"/>
      <c r="I117" s="17"/>
      <c r="J117" s="17"/>
      <c r="K117" s="18"/>
      <c r="L117" s="18"/>
      <c r="M117" s="18"/>
      <c r="N117" s="18"/>
    </row>
    <row r="118" spans="1:14" s="4" customFormat="1" ht="15" customHeight="1" x14ac:dyDescent="0.15">
      <c r="A118" s="15"/>
      <c r="E118" s="129"/>
      <c r="G118" s="16"/>
      <c r="H118" s="17"/>
      <c r="I118" s="17"/>
      <c r="J118" s="17"/>
      <c r="K118" s="18"/>
      <c r="L118" s="18"/>
      <c r="M118" s="18"/>
      <c r="N118" s="18"/>
    </row>
    <row r="119" spans="1:14" s="4" customFormat="1" ht="15" customHeight="1" x14ac:dyDescent="0.15">
      <c r="A119" s="15"/>
      <c r="E119" s="129"/>
      <c r="G119" s="16"/>
      <c r="H119" s="17"/>
      <c r="I119" s="17"/>
      <c r="J119" s="17"/>
      <c r="K119" s="18"/>
      <c r="L119" s="18"/>
      <c r="M119" s="18"/>
      <c r="N119" s="18"/>
    </row>
    <row r="120" spans="1:14" s="4" customFormat="1" ht="15" customHeight="1" x14ac:dyDescent="0.15">
      <c r="A120" s="15"/>
      <c r="E120" s="129"/>
      <c r="G120" s="16"/>
      <c r="H120" s="17"/>
      <c r="I120" s="17"/>
      <c r="J120" s="17"/>
      <c r="K120" s="18"/>
      <c r="L120" s="18"/>
      <c r="M120" s="18"/>
      <c r="N120" s="18"/>
    </row>
    <row r="121" spans="1:14" s="4" customFormat="1" ht="15" customHeight="1" x14ac:dyDescent="0.15">
      <c r="A121" s="15"/>
      <c r="E121" s="129"/>
      <c r="G121" s="16"/>
      <c r="H121" s="17"/>
      <c r="I121" s="17"/>
      <c r="J121" s="17"/>
      <c r="K121" s="18"/>
      <c r="L121" s="18"/>
      <c r="M121" s="18"/>
      <c r="N121" s="18"/>
    </row>
    <row r="122" spans="1:14" s="4" customFormat="1" ht="15" customHeight="1" x14ac:dyDescent="0.15">
      <c r="A122" s="15"/>
      <c r="E122" s="129"/>
      <c r="G122" s="16"/>
      <c r="H122" s="17"/>
      <c r="I122" s="17"/>
      <c r="J122" s="17"/>
      <c r="K122" s="18"/>
      <c r="L122" s="18"/>
      <c r="M122" s="18"/>
      <c r="N122" s="18"/>
    </row>
    <row r="123" spans="1:14" s="4" customFormat="1" ht="15" customHeight="1" x14ac:dyDescent="0.15">
      <c r="A123" s="15"/>
      <c r="E123" s="129"/>
      <c r="G123" s="16"/>
      <c r="H123" s="17"/>
      <c r="I123" s="17"/>
      <c r="J123" s="17"/>
      <c r="K123" s="18"/>
      <c r="L123" s="18"/>
      <c r="M123" s="18"/>
      <c r="N123" s="18"/>
    </row>
    <row r="124" spans="1:14" s="4" customFormat="1" ht="15" customHeight="1" x14ac:dyDescent="0.15">
      <c r="A124" s="15"/>
      <c r="E124" s="129"/>
      <c r="G124" s="16"/>
      <c r="H124" s="17"/>
      <c r="I124" s="17"/>
      <c r="J124" s="17"/>
      <c r="K124" s="18"/>
      <c r="L124" s="18"/>
      <c r="M124" s="18"/>
      <c r="N124" s="18"/>
    </row>
    <row r="125" spans="1:14" s="4" customFormat="1" ht="15" customHeight="1" x14ac:dyDescent="0.15">
      <c r="A125" s="15"/>
      <c r="E125" s="129"/>
      <c r="G125" s="16"/>
      <c r="H125" s="17"/>
      <c r="I125" s="17"/>
      <c r="J125" s="17"/>
      <c r="K125" s="18"/>
      <c r="L125" s="18"/>
      <c r="M125" s="18"/>
      <c r="N125" s="18"/>
    </row>
    <row r="126" spans="1:14" s="4" customFormat="1" ht="15" customHeight="1" x14ac:dyDescent="0.15">
      <c r="A126" s="15"/>
      <c r="E126" s="129"/>
      <c r="G126" s="16"/>
      <c r="H126" s="17"/>
      <c r="I126" s="17"/>
      <c r="J126" s="17"/>
      <c r="K126" s="18"/>
      <c r="L126" s="18"/>
      <c r="M126" s="18"/>
      <c r="N126" s="18"/>
    </row>
    <row r="127" spans="1:14" s="4" customFormat="1" ht="15" customHeight="1" x14ac:dyDescent="0.15">
      <c r="A127" s="15"/>
      <c r="E127" s="129"/>
      <c r="G127" s="16"/>
      <c r="H127" s="17"/>
      <c r="I127" s="17"/>
      <c r="J127" s="17"/>
      <c r="K127" s="18"/>
      <c r="L127" s="18"/>
      <c r="M127" s="18"/>
      <c r="N127" s="18"/>
    </row>
    <row r="128" spans="1:14" s="4" customFormat="1" ht="15" customHeight="1" x14ac:dyDescent="0.15">
      <c r="A128" s="15"/>
      <c r="E128" s="129"/>
      <c r="G128" s="16"/>
      <c r="H128" s="17"/>
      <c r="I128" s="17"/>
      <c r="J128" s="17"/>
      <c r="K128" s="18"/>
      <c r="L128" s="18"/>
      <c r="M128" s="18"/>
      <c r="N128" s="18"/>
    </row>
    <row r="129" spans="1:14" s="4" customFormat="1" ht="15" customHeight="1" x14ac:dyDescent="0.15">
      <c r="A129" s="15"/>
      <c r="E129" s="129"/>
      <c r="G129" s="16"/>
      <c r="H129" s="17"/>
      <c r="I129" s="17"/>
      <c r="J129" s="17"/>
      <c r="K129" s="18"/>
      <c r="L129" s="18"/>
      <c r="M129" s="18"/>
      <c r="N129" s="18"/>
    </row>
    <row r="130" spans="1:14" s="4" customFormat="1" ht="15" customHeight="1" x14ac:dyDescent="0.15">
      <c r="A130" s="15"/>
      <c r="E130" s="129"/>
      <c r="G130" s="16"/>
      <c r="H130" s="17"/>
      <c r="I130" s="17"/>
      <c r="J130" s="17"/>
      <c r="K130" s="18"/>
      <c r="L130" s="18"/>
      <c r="M130" s="18"/>
      <c r="N130" s="18"/>
    </row>
    <row r="131" spans="1:14" s="4" customFormat="1" ht="15" customHeight="1" x14ac:dyDescent="0.15">
      <c r="A131" s="15"/>
      <c r="E131" s="129"/>
      <c r="G131" s="16"/>
      <c r="H131" s="17"/>
      <c r="I131" s="17"/>
      <c r="J131" s="17"/>
      <c r="K131" s="18"/>
      <c r="L131" s="18"/>
      <c r="M131" s="18"/>
      <c r="N131" s="18"/>
    </row>
    <row r="132" spans="1:14" s="4" customFormat="1" ht="15" customHeight="1" x14ac:dyDescent="0.15">
      <c r="A132" s="15"/>
      <c r="E132" s="129"/>
      <c r="G132" s="16"/>
      <c r="H132" s="17"/>
      <c r="I132" s="17"/>
      <c r="J132" s="17"/>
      <c r="K132" s="18"/>
      <c r="L132" s="18"/>
      <c r="M132" s="18"/>
      <c r="N132" s="18"/>
    </row>
    <row r="133" spans="1:14" s="4" customFormat="1" ht="15" customHeight="1" x14ac:dyDescent="0.15">
      <c r="A133" s="15"/>
      <c r="E133" s="129"/>
      <c r="G133" s="16"/>
      <c r="H133" s="17"/>
      <c r="I133" s="17"/>
      <c r="J133" s="17"/>
      <c r="K133" s="18"/>
      <c r="L133" s="18"/>
      <c r="M133" s="18"/>
      <c r="N133" s="18"/>
    </row>
    <row r="134" spans="1:14" s="4" customFormat="1" ht="15" customHeight="1" x14ac:dyDescent="0.15">
      <c r="A134" s="15"/>
      <c r="E134" s="129"/>
      <c r="G134" s="16"/>
      <c r="H134" s="17"/>
      <c r="I134" s="17"/>
      <c r="J134" s="17"/>
      <c r="K134" s="18"/>
      <c r="L134" s="18"/>
      <c r="M134" s="18"/>
      <c r="N134" s="18"/>
    </row>
    <row r="135" spans="1:14" s="4" customFormat="1" ht="15" customHeight="1" x14ac:dyDescent="0.15">
      <c r="A135" s="15"/>
      <c r="E135" s="129"/>
      <c r="G135" s="16"/>
      <c r="H135" s="17"/>
      <c r="I135" s="17"/>
      <c r="J135" s="17"/>
      <c r="K135" s="18"/>
      <c r="L135" s="18"/>
      <c r="M135" s="18"/>
      <c r="N135" s="18"/>
    </row>
    <row r="136" spans="1:14" s="4" customFormat="1" ht="15" customHeight="1" x14ac:dyDescent="0.15">
      <c r="A136" s="15"/>
      <c r="E136" s="129"/>
      <c r="G136" s="16"/>
      <c r="H136" s="17"/>
      <c r="I136" s="17"/>
      <c r="J136" s="17"/>
      <c r="K136" s="18"/>
      <c r="L136" s="18"/>
      <c r="M136" s="18"/>
      <c r="N136" s="18"/>
    </row>
    <row r="137" spans="1:14" s="4" customFormat="1" ht="15" customHeight="1" x14ac:dyDescent="0.15">
      <c r="A137" s="15"/>
      <c r="E137" s="129"/>
      <c r="G137" s="16"/>
      <c r="H137" s="17"/>
      <c r="I137" s="17"/>
      <c r="J137" s="17"/>
      <c r="K137" s="18"/>
      <c r="L137" s="18"/>
      <c r="M137" s="18"/>
      <c r="N137" s="18"/>
    </row>
    <row r="138" spans="1:14" s="4" customFormat="1" ht="15" customHeight="1" x14ac:dyDescent="0.15">
      <c r="A138" s="15"/>
      <c r="E138" s="129"/>
      <c r="G138" s="16"/>
      <c r="H138" s="17"/>
      <c r="I138" s="17"/>
      <c r="J138" s="17"/>
      <c r="K138" s="18"/>
      <c r="L138" s="18"/>
      <c r="M138" s="18"/>
      <c r="N138" s="18"/>
    </row>
    <row r="139" spans="1:14" s="4" customFormat="1" ht="15" customHeight="1" x14ac:dyDescent="0.15">
      <c r="A139" s="15"/>
      <c r="E139" s="129"/>
      <c r="G139" s="16"/>
      <c r="H139" s="17"/>
      <c r="I139" s="17"/>
      <c r="J139" s="17"/>
      <c r="K139" s="18"/>
      <c r="L139" s="18"/>
      <c r="M139" s="18"/>
      <c r="N139" s="18"/>
    </row>
    <row r="140" spans="1:14" s="4" customFormat="1" ht="15" customHeight="1" x14ac:dyDescent="0.15">
      <c r="A140" s="15"/>
      <c r="E140" s="129"/>
      <c r="G140" s="16"/>
      <c r="H140" s="17"/>
      <c r="I140" s="17"/>
      <c r="J140" s="17"/>
      <c r="K140" s="18"/>
      <c r="L140" s="18"/>
      <c r="M140" s="18"/>
      <c r="N140" s="18"/>
    </row>
    <row r="141" spans="1:14" s="4" customFormat="1" ht="15" customHeight="1" x14ac:dyDescent="0.15">
      <c r="A141" s="15"/>
      <c r="E141" s="129"/>
      <c r="G141" s="16"/>
      <c r="H141" s="17"/>
      <c r="I141" s="17"/>
      <c r="J141" s="17"/>
      <c r="K141" s="18"/>
      <c r="L141" s="18"/>
      <c r="M141" s="18"/>
      <c r="N141" s="18"/>
    </row>
    <row r="142" spans="1:14" s="4" customFormat="1" ht="15" customHeight="1" x14ac:dyDescent="0.15">
      <c r="A142" s="15"/>
      <c r="E142" s="129"/>
      <c r="G142" s="16"/>
      <c r="H142" s="17"/>
      <c r="I142" s="17"/>
      <c r="J142" s="17"/>
      <c r="K142" s="18"/>
      <c r="L142" s="18"/>
      <c r="M142" s="18"/>
      <c r="N142" s="18"/>
    </row>
    <row r="143" spans="1:14" s="4" customFormat="1" ht="15" customHeight="1" x14ac:dyDescent="0.15">
      <c r="A143" s="15"/>
      <c r="E143" s="129"/>
      <c r="G143" s="16"/>
      <c r="H143" s="17"/>
      <c r="I143" s="17"/>
      <c r="J143" s="17"/>
      <c r="K143" s="18"/>
      <c r="L143" s="18"/>
      <c r="M143" s="18"/>
      <c r="N143" s="18"/>
    </row>
    <row r="144" spans="1:14" s="4" customFormat="1" ht="15" customHeight="1" x14ac:dyDescent="0.15">
      <c r="A144" s="15"/>
      <c r="E144" s="129"/>
      <c r="G144" s="16"/>
      <c r="H144" s="17"/>
      <c r="I144" s="17"/>
      <c r="J144" s="17"/>
      <c r="K144" s="18"/>
      <c r="L144" s="18"/>
      <c r="M144" s="18"/>
      <c r="N144" s="18"/>
    </row>
    <row r="145" spans="1:14" s="4" customFormat="1" ht="15" customHeight="1" x14ac:dyDescent="0.15">
      <c r="A145" s="15"/>
      <c r="E145" s="129"/>
      <c r="G145" s="16"/>
      <c r="H145" s="17"/>
      <c r="I145" s="17"/>
      <c r="J145" s="17"/>
      <c r="K145" s="18"/>
      <c r="L145" s="18"/>
      <c r="M145" s="18"/>
      <c r="N145" s="18"/>
    </row>
    <row r="146" spans="1:14" s="4" customFormat="1" ht="15" customHeight="1" x14ac:dyDescent="0.15">
      <c r="A146" s="15"/>
      <c r="E146" s="129"/>
      <c r="G146" s="16"/>
      <c r="H146" s="17"/>
      <c r="I146" s="17"/>
      <c r="J146" s="17"/>
      <c r="K146" s="18"/>
      <c r="L146" s="18"/>
      <c r="M146" s="18"/>
      <c r="N146" s="18"/>
    </row>
    <row r="147" spans="1:14" s="4" customFormat="1" ht="15" customHeight="1" x14ac:dyDescent="0.15">
      <c r="A147" s="15"/>
      <c r="E147" s="129"/>
      <c r="G147" s="16"/>
      <c r="H147" s="17"/>
      <c r="I147" s="17"/>
      <c r="J147" s="17"/>
      <c r="K147" s="18"/>
      <c r="L147" s="18"/>
      <c r="M147" s="18"/>
      <c r="N147" s="18"/>
    </row>
    <row r="148" spans="1:14" s="4" customFormat="1" ht="15" customHeight="1" x14ac:dyDescent="0.15">
      <c r="A148" s="15"/>
      <c r="E148" s="129"/>
      <c r="G148" s="16"/>
      <c r="H148" s="17"/>
      <c r="I148" s="17"/>
      <c r="J148" s="17"/>
      <c r="K148" s="18"/>
      <c r="L148" s="18"/>
      <c r="M148" s="18"/>
      <c r="N148" s="18"/>
    </row>
    <row r="149" spans="1:14" s="4" customFormat="1" ht="15" customHeight="1" x14ac:dyDescent="0.15">
      <c r="A149" s="15"/>
      <c r="E149" s="129"/>
      <c r="G149" s="16"/>
      <c r="H149" s="17"/>
      <c r="I149" s="17"/>
      <c r="J149" s="17"/>
      <c r="K149" s="18"/>
      <c r="L149" s="18"/>
      <c r="M149" s="18"/>
      <c r="N149" s="18"/>
    </row>
    <row r="150" spans="1:14" s="4" customFormat="1" ht="15" customHeight="1" x14ac:dyDescent="0.15">
      <c r="A150" s="15"/>
      <c r="E150" s="129"/>
      <c r="G150" s="16"/>
      <c r="H150" s="17"/>
      <c r="I150" s="17"/>
      <c r="J150" s="17"/>
      <c r="K150" s="18"/>
      <c r="L150" s="18"/>
      <c r="M150" s="18"/>
      <c r="N150" s="18"/>
    </row>
    <row r="151" spans="1:14" s="4" customFormat="1" ht="15" customHeight="1" x14ac:dyDescent="0.15">
      <c r="A151" s="15"/>
      <c r="E151" s="129"/>
      <c r="G151" s="16"/>
      <c r="H151" s="17"/>
      <c r="I151" s="17"/>
      <c r="J151" s="17"/>
      <c r="K151" s="18"/>
      <c r="L151" s="18"/>
      <c r="M151" s="18"/>
      <c r="N151" s="18"/>
    </row>
    <row r="152" spans="1:14" s="4" customFormat="1" ht="15" customHeight="1" x14ac:dyDescent="0.15">
      <c r="A152" s="15"/>
      <c r="E152" s="129"/>
      <c r="G152" s="16"/>
      <c r="H152" s="17"/>
      <c r="I152" s="17"/>
      <c r="J152" s="17"/>
      <c r="K152" s="18"/>
      <c r="L152" s="18"/>
      <c r="M152" s="18"/>
      <c r="N152" s="18"/>
    </row>
    <row r="153" spans="1:14" s="4" customFormat="1" ht="15" customHeight="1" x14ac:dyDescent="0.15">
      <c r="A153" s="15"/>
      <c r="E153" s="129"/>
      <c r="G153" s="16"/>
      <c r="H153" s="17"/>
      <c r="I153" s="17"/>
      <c r="J153" s="17"/>
      <c r="K153" s="18"/>
      <c r="L153" s="18"/>
      <c r="M153" s="18"/>
      <c r="N153" s="18"/>
    </row>
    <row r="154" spans="1:14" s="4" customFormat="1" ht="15" customHeight="1" x14ac:dyDescent="0.15">
      <c r="A154" s="15"/>
      <c r="E154" s="129"/>
      <c r="G154" s="16"/>
      <c r="H154" s="17"/>
      <c r="I154" s="17"/>
      <c r="J154" s="17"/>
      <c r="K154" s="18"/>
      <c r="L154" s="18"/>
      <c r="M154" s="18"/>
      <c r="N154" s="18"/>
    </row>
    <row r="155" spans="1:14" s="4" customFormat="1" ht="15" customHeight="1" x14ac:dyDescent="0.15">
      <c r="A155" s="15"/>
      <c r="E155" s="129"/>
      <c r="G155" s="16"/>
      <c r="H155" s="17"/>
      <c r="I155" s="17"/>
      <c r="J155" s="17"/>
      <c r="K155" s="18"/>
      <c r="L155" s="18"/>
      <c r="M155" s="18"/>
      <c r="N155" s="18"/>
    </row>
    <row r="156" spans="1:14" s="4" customFormat="1" ht="15" customHeight="1" x14ac:dyDescent="0.15">
      <c r="A156" s="15"/>
      <c r="E156" s="129"/>
      <c r="G156" s="16"/>
      <c r="H156" s="17"/>
      <c r="I156" s="17"/>
      <c r="J156" s="17"/>
      <c r="K156" s="18"/>
      <c r="L156" s="18"/>
      <c r="M156" s="18"/>
      <c r="N156" s="18"/>
    </row>
    <row r="157" spans="1:14" s="4" customFormat="1" ht="15" customHeight="1" x14ac:dyDescent="0.15">
      <c r="A157" s="15"/>
      <c r="E157" s="129"/>
      <c r="G157" s="16"/>
      <c r="H157" s="17"/>
      <c r="I157" s="17"/>
      <c r="J157" s="17"/>
      <c r="K157" s="18"/>
      <c r="L157" s="18"/>
      <c r="M157" s="18"/>
      <c r="N157" s="18"/>
    </row>
    <row r="158" spans="1:14" s="4" customFormat="1" ht="15" customHeight="1" x14ac:dyDescent="0.15">
      <c r="A158" s="15"/>
      <c r="E158" s="129"/>
      <c r="G158" s="16"/>
      <c r="H158" s="17"/>
      <c r="I158" s="17"/>
      <c r="J158" s="17"/>
      <c r="K158" s="18"/>
      <c r="L158" s="18"/>
      <c r="M158" s="18"/>
      <c r="N158" s="18"/>
    </row>
    <row r="159" spans="1:14" s="4" customFormat="1" ht="15" customHeight="1" x14ac:dyDescent="0.15">
      <c r="A159" s="15"/>
      <c r="E159" s="129"/>
      <c r="G159" s="16"/>
      <c r="H159" s="17"/>
      <c r="I159" s="17"/>
      <c r="J159" s="17"/>
      <c r="K159" s="18"/>
      <c r="L159" s="18"/>
      <c r="M159" s="18"/>
      <c r="N159" s="18"/>
    </row>
    <row r="160" spans="1:14" s="4" customFormat="1" ht="15" customHeight="1" x14ac:dyDescent="0.15">
      <c r="A160" s="15"/>
      <c r="E160" s="129"/>
      <c r="G160" s="16"/>
      <c r="H160" s="17"/>
      <c r="I160" s="17"/>
      <c r="J160" s="17"/>
      <c r="K160" s="18"/>
      <c r="L160" s="18"/>
      <c r="M160" s="18"/>
      <c r="N160" s="18"/>
    </row>
    <row r="161" spans="1:14" s="4" customFormat="1" ht="15" customHeight="1" x14ac:dyDescent="0.15">
      <c r="A161" s="15"/>
      <c r="E161" s="129"/>
      <c r="G161" s="16"/>
      <c r="H161" s="17"/>
      <c r="I161" s="17"/>
      <c r="J161" s="17"/>
      <c r="K161" s="18"/>
      <c r="L161" s="18"/>
      <c r="M161" s="18"/>
      <c r="N161" s="18"/>
    </row>
    <row r="162" spans="1:14" s="4" customFormat="1" ht="15" customHeight="1" x14ac:dyDescent="0.15">
      <c r="A162" s="15"/>
      <c r="E162" s="129"/>
      <c r="G162" s="16"/>
      <c r="H162" s="17"/>
      <c r="I162" s="17"/>
      <c r="J162" s="17"/>
      <c r="K162" s="18"/>
      <c r="L162" s="18"/>
      <c r="M162" s="18"/>
      <c r="N162" s="18"/>
    </row>
    <row r="163" spans="1:14" s="4" customFormat="1" ht="15" customHeight="1" x14ac:dyDescent="0.15">
      <c r="A163" s="15"/>
      <c r="E163" s="129"/>
      <c r="G163" s="16"/>
      <c r="H163" s="17"/>
      <c r="I163" s="17"/>
      <c r="J163" s="17"/>
      <c r="K163" s="18"/>
      <c r="L163" s="18"/>
      <c r="M163" s="18"/>
      <c r="N163" s="18"/>
    </row>
    <row r="164" spans="1:14" s="4" customFormat="1" ht="15" customHeight="1" x14ac:dyDescent="0.15">
      <c r="A164" s="15"/>
      <c r="E164" s="129"/>
      <c r="G164" s="16"/>
      <c r="H164" s="17"/>
      <c r="I164" s="17"/>
      <c r="J164" s="17"/>
      <c r="K164" s="18"/>
      <c r="L164" s="18"/>
      <c r="M164" s="18"/>
      <c r="N164" s="18"/>
    </row>
    <row r="165" spans="1:14" s="4" customFormat="1" ht="15" customHeight="1" x14ac:dyDescent="0.15">
      <c r="A165" s="15"/>
      <c r="E165" s="129"/>
      <c r="G165" s="16"/>
      <c r="H165" s="17"/>
      <c r="I165" s="17"/>
      <c r="J165" s="17"/>
      <c r="K165" s="18"/>
      <c r="L165" s="18"/>
      <c r="M165" s="18"/>
      <c r="N165" s="18"/>
    </row>
    <row r="166" spans="1:14" s="4" customFormat="1" ht="15" customHeight="1" x14ac:dyDescent="0.15">
      <c r="A166" s="15"/>
      <c r="E166" s="129"/>
      <c r="G166" s="16"/>
      <c r="H166" s="17"/>
      <c r="I166" s="17"/>
      <c r="J166" s="17"/>
      <c r="K166" s="18"/>
      <c r="L166" s="18"/>
      <c r="M166" s="18"/>
      <c r="N166" s="18"/>
    </row>
    <row r="167" spans="1:14" s="4" customFormat="1" ht="15" customHeight="1" x14ac:dyDescent="0.15">
      <c r="A167" s="15"/>
      <c r="E167" s="129"/>
      <c r="G167" s="16"/>
      <c r="H167" s="17"/>
      <c r="I167" s="17"/>
      <c r="J167" s="17"/>
      <c r="K167" s="18"/>
      <c r="L167" s="18"/>
      <c r="M167" s="18"/>
      <c r="N167" s="18"/>
    </row>
    <row r="168" spans="1:14" s="4" customFormat="1" ht="15" customHeight="1" x14ac:dyDescent="0.15">
      <c r="A168" s="15"/>
      <c r="E168" s="129"/>
      <c r="G168" s="16"/>
      <c r="H168" s="17"/>
      <c r="I168" s="17"/>
      <c r="J168" s="17"/>
      <c r="K168" s="18"/>
      <c r="L168" s="18"/>
      <c r="M168" s="18"/>
      <c r="N168" s="18"/>
    </row>
    <row r="169" spans="1:14" s="4" customFormat="1" ht="15" customHeight="1" x14ac:dyDescent="0.15">
      <c r="A169" s="15"/>
      <c r="E169" s="129"/>
      <c r="G169" s="16"/>
      <c r="H169" s="17"/>
      <c r="I169" s="17"/>
      <c r="J169" s="17"/>
      <c r="K169" s="18"/>
      <c r="L169" s="18"/>
      <c r="M169" s="18"/>
      <c r="N169" s="18"/>
    </row>
    <row r="170" spans="1:14" s="4" customFormat="1" ht="15" customHeight="1" x14ac:dyDescent="0.15">
      <c r="A170" s="15"/>
      <c r="E170" s="129"/>
      <c r="G170" s="16"/>
      <c r="H170" s="17"/>
      <c r="I170" s="17"/>
      <c r="J170" s="17"/>
      <c r="K170" s="18"/>
      <c r="L170" s="18"/>
      <c r="M170" s="18"/>
      <c r="N170" s="18"/>
    </row>
    <row r="171" spans="1:14" s="4" customFormat="1" ht="15" customHeight="1" x14ac:dyDescent="0.15">
      <c r="A171" s="15"/>
      <c r="E171" s="129"/>
      <c r="G171" s="16"/>
      <c r="H171" s="17"/>
      <c r="I171" s="17"/>
      <c r="J171" s="17"/>
      <c r="K171" s="18"/>
      <c r="L171" s="18"/>
      <c r="M171" s="18"/>
      <c r="N171" s="18"/>
    </row>
    <row r="172" spans="1:14" s="4" customFormat="1" ht="15" customHeight="1" x14ac:dyDescent="0.15">
      <c r="A172" s="15"/>
      <c r="E172" s="129"/>
      <c r="G172" s="16"/>
      <c r="H172" s="17"/>
      <c r="I172" s="17"/>
      <c r="J172" s="17"/>
      <c r="K172" s="18"/>
      <c r="L172" s="18"/>
      <c r="M172" s="18"/>
      <c r="N172" s="18"/>
    </row>
    <row r="173" spans="1:14" s="4" customFormat="1" ht="15" customHeight="1" x14ac:dyDescent="0.15">
      <c r="A173" s="15"/>
      <c r="E173" s="129"/>
      <c r="G173" s="16"/>
      <c r="H173" s="17"/>
      <c r="I173" s="17"/>
      <c r="J173" s="17"/>
      <c r="K173" s="18"/>
      <c r="L173" s="18"/>
      <c r="M173" s="18"/>
      <c r="N173" s="18"/>
    </row>
    <row r="174" spans="1:14" s="4" customFormat="1" ht="15" customHeight="1" x14ac:dyDescent="0.15">
      <c r="A174" s="15"/>
      <c r="E174" s="129"/>
      <c r="G174" s="16"/>
      <c r="H174" s="17"/>
      <c r="I174" s="17"/>
      <c r="J174" s="17"/>
      <c r="K174" s="18"/>
      <c r="L174" s="18"/>
      <c r="M174" s="18"/>
      <c r="N174" s="18"/>
    </row>
    <row r="175" spans="1:14" s="4" customFormat="1" ht="15" customHeight="1" x14ac:dyDescent="0.15">
      <c r="A175" s="15"/>
      <c r="E175" s="129"/>
      <c r="G175" s="16"/>
      <c r="H175" s="17"/>
      <c r="I175" s="17"/>
      <c r="J175" s="17"/>
      <c r="K175" s="18"/>
      <c r="L175" s="18"/>
      <c r="M175" s="18"/>
      <c r="N175" s="18"/>
    </row>
    <row r="176" spans="1:14" s="4" customFormat="1" ht="15" customHeight="1" x14ac:dyDescent="0.15">
      <c r="A176" s="15"/>
      <c r="E176" s="129"/>
      <c r="G176" s="16"/>
      <c r="H176" s="17"/>
      <c r="I176" s="17"/>
      <c r="J176" s="17"/>
      <c r="K176" s="18"/>
      <c r="L176" s="18"/>
      <c r="M176" s="18"/>
      <c r="N176" s="18"/>
    </row>
    <row r="177" spans="1:14" s="4" customFormat="1" ht="15" customHeight="1" x14ac:dyDescent="0.15">
      <c r="A177" s="15"/>
      <c r="E177" s="129"/>
      <c r="G177" s="16"/>
      <c r="H177" s="17"/>
      <c r="I177" s="17"/>
      <c r="J177" s="17"/>
      <c r="K177" s="18"/>
      <c r="L177" s="18"/>
      <c r="M177" s="18"/>
      <c r="N177" s="18"/>
    </row>
    <row r="178" spans="1:14" s="4" customFormat="1" ht="15" customHeight="1" x14ac:dyDescent="0.15">
      <c r="A178" s="15"/>
      <c r="E178" s="129"/>
      <c r="G178" s="16"/>
      <c r="H178" s="17"/>
      <c r="I178" s="17"/>
      <c r="J178" s="17"/>
      <c r="K178" s="18"/>
      <c r="L178" s="18"/>
      <c r="M178" s="18"/>
      <c r="N178" s="18"/>
    </row>
    <row r="179" spans="1:14" s="4" customFormat="1" ht="15" customHeight="1" x14ac:dyDescent="0.15">
      <c r="A179" s="15"/>
      <c r="E179" s="129"/>
      <c r="G179" s="16"/>
      <c r="H179" s="17"/>
      <c r="I179" s="17"/>
      <c r="J179" s="17"/>
      <c r="K179" s="18"/>
      <c r="L179" s="18"/>
      <c r="M179" s="18"/>
      <c r="N179" s="18"/>
    </row>
    <row r="180" spans="1:14" s="4" customFormat="1" ht="15" customHeight="1" x14ac:dyDescent="0.15">
      <c r="A180" s="15"/>
      <c r="E180" s="129"/>
      <c r="G180" s="16"/>
      <c r="H180" s="17"/>
      <c r="I180" s="17"/>
      <c r="J180" s="17"/>
      <c r="K180" s="18"/>
      <c r="L180" s="18"/>
      <c r="M180" s="18"/>
      <c r="N180" s="18"/>
    </row>
    <row r="181" spans="1:14" s="4" customFormat="1" ht="15" customHeight="1" x14ac:dyDescent="0.15">
      <c r="A181" s="15"/>
      <c r="E181" s="129"/>
      <c r="G181" s="16"/>
      <c r="H181" s="17"/>
      <c r="I181" s="17"/>
      <c r="J181" s="17"/>
      <c r="K181" s="18"/>
      <c r="L181" s="18"/>
      <c r="M181" s="18"/>
      <c r="N181" s="18"/>
    </row>
    <row r="182" spans="1:14" s="4" customFormat="1" ht="15" customHeight="1" x14ac:dyDescent="0.15">
      <c r="A182" s="15"/>
      <c r="E182" s="129"/>
      <c r="G182" s="16"/>
      <c r="H182" s="17"/>
      <c r="I182" s="17"/>
      <c r="J182" s="17"/>
      <c r="K182" s="18"/>
      <c r="L182" s="18"/>
      <c r="M182" s="18"/>
      <c r="N182" s="18"/>
    </row>
    <row r="183" spans="1:14" s="4" customFormat="1" ht="15" customHeight="1" x14ac:dyDescent="0.15">
      <c r="A183" s="15"/>
      <c r="E183" s="129"/>
      <c r="G183" s="16"/>
      <c r="H183" s="17"/>
      <c r="I183" s="17"/>
      <c r="J183" s="17"/>
      <c r="K183" s="18"/>
      <c r="L183" s="18"/>
      <c r="M183" s="18"/>
      <c r="N183" s="18"/>
    </row>
    <row r="184" spans="1:14" s="4" customFormat="1" ht="15" customHeight="1" x14ac:dyDescent="0.15">
      <c r="A184" s="15"/>
      <c r="E184" s="129"/>
      <c r="G184" s="16"/>
      <c r="H184" s="17"/>
      <c r="I184" s="17"/>
      <c r="J184" s="17"/>
      <c r="K184" s="18"/>
      <c r="L184" s="18"/>
      <c r="M184" s="18"/>
      <c r="N184" s="18"/>
    </row>
    <row r="185" spans="1:14" s="4" customFormat="1" ht="15" customHeight="1" x14ac:dyDescent="0.15">
      <c r="A185" s="15"/>
      <c r="E185" s="129"/>
      <c r="G185" s="16"/>
      <c r="H185" s="17"/>
      <c r="I185" s="17"/>
      <c r="J185" s="17"/>
      <c r="K185" s="18"/>
      <c r="L185" s="18"/>
      <c r="M185" s="18"/>
      <c r="N185" s="18"/>
    </row>
    <row r="186" spans="1:14" s="4" customFormat="1" ht="15" customHeight="1" x14ac:dyDescent="0.15">
      <c r="A186" s="15"/>
      <c r="E186" s="129"/>
      <c r="G186" s="16"/>
      <c r="H186" s="17"/>
      <c r="I186" s="17"/>
      <c r="J186" s="17"/>
      <c r="K186" s="18"/>
      <c r="L186" s="18"/>
      <c r="M186" s="18"/>
      <c r="N186" s="18"/>
    </row>
    <row r="187" spans="1:14" s="4" customFormat="1" ht="15" customHeight="1" x14ac:dyDescent="0.15">
      <c r="A187" s="15"/>
      <c r="E187" s="129"/>
      <c r="G187" s="16"/>
      <c r="H187" s="17"/>
      <c r="I187" s="17"/>
      <c r="J187" s="17"/>
      <c r="K187" s="18"/>
      <c r="L187" s="18"/>
      <c r="M187" s="18"/>
      <c r="N187" s="18"/>
    </row>
    <row r="188" spans="1:14" ht="15" customHeight="1" x14ac:dyDescent="0.15"/>
    <row r="189" spans="1:14" ht="15" customHeight="1" x14ac:dyDescent="0.15"/>
    <row r="190" spans="1:14" ht="15" customHeight="1" x14ac:dyDescent="0.15"/>
    <row r="191" spans="1:14" ht="15" customHeight="1" x14ac:dyDescent="0.15"/>
    <row r="192" spans="1:1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</sheetData>
  <mergeCells count="15">
    <mergeCell ref="O2:O4"/>
    <mergeCell ref="P2:P4"/>
    <mergeCell ref="Q2:U2"/>
    <mergeCell ref="T3:U3"/>
    <mergeCell ref="Q3:S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</mergeCells>
  <phoneticPr fontId="2"/>
  <dataValidations count="3">
    <dataValidation imeMode="on" allowBlank="1" showInputMessage="1" showErrorMessage="1" sqref="G25" xr:uid="{00000000-0002-0000-0400-000000000000}"/>
    <dataValidation type="list" allowBlank="1" showInputMessage="1" showErrorMessage="1" sqref="T5:T32 Q5:R32 O5:O25" xr:uid="{00000000-0002-0000-04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25" xr:uid="{00000000-0002-0000-04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Z874"/>
  <sheetViews>
    <sheetView view="pageBreakPreview" topLeftCell="B134" zoomScale="80" zoomScaleNormal="100" zoomScaleSheetLayoutView="80" workbookViewId="0">
      <selection activeCell="S147" sqref="S147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8.375" style="129" customWidth="1"/>
    <col min="5" max="5" width="8.375" style="127" customWidth="1"/>
    <col min="6" max="6" width="25.625" style="4" customWidth="1"/>
    <col min="7" max="7" width="38.625" style="2" customWidth="1"/>
    <col min="8" max="8" width="6.75" style="13" customWidth="1"/>
    <col min="9" max="10" width="13.375" style="13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87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6" s="4" customFormat="1" ht="30" customHeight="1" thickBot="1" x14ac:dyDescent="0.2">
      <c r="A1" s="15"/>
      <c r="B1" s="103" t="s">
        <v>28</v>
      </c>
      <c r="D1" s="129"/>
      <c r="E1" s="127"/>
      <c r="G1" s="16"/>
      <c r="H1" s="17"/>
      <c r="I1" s="17"/>
      <c r="J1" s="17"/>
      <c r="K1" s="18"/>
      <c r="L1" s="18"/>
      <c r="M1" s="18"/>
      <c r="N1" s="18"/>
    </row>
    <row r="2" spans="1:26" s="4" customFormat="1" ht="16.5" customHeight="1" thickBot="1" x14ac:dyDescent="0.2">
      <c r="A2" s="202"/>
      <c r="B2" s="205" t="s">
        <v>13</v>
      </c>
      <c r="C2" s="205" t="s">
        <v>14</v>
      </c>
      <c r="D2" s="212" t="s">
        <v>15</v>
      </c>
      <c r="E2" s="214" t="s">
        <v>16</v>
      </c>
      <c r="F2" s="213" t="s">
        <v>17</v>
      </c>
      <c r="G2" s="205" t="s">
        <v>18</v>
      </c>
      <c r="H2" s="211" t="s">
        <v>62</v>
      </c>
      <c r="I2" s="211"/>
      <c r="J2" s="211"/>
      <c r="K2" s="211"/>
      <c r="L2" s="211"/>
      <c r="M2" s="211"/>
      <c r="N2" s="211"/>
      <c r="O2" s="200" t="s">
        <v>22</v>
      </c>
      <c r="P2" s="200" t="s">
        <v>49</v>
      </c>
      <c r="Q2" s="200" t="s">
        <v>4</v>
      </c>
      <c r="R2" s="200"/>
      <c r="S2" s="200"/>
      <c r="T2" s="200"/>
      <c r="U2" s="200"/>
    </row>
    <row r="3" spans="1:26" s="4" customFormat="1" ht="33" customHeight="1" thickBot="1" x14ac:dyDescent="0.2">
      <c r="A3" s="203"/>
      <c r="B3" s="205"/>
      <c r="C3" s="205"/>
      <c r="D3" s="212"/>
      <c r="E3" s="214"/>
      <c r="F3" s="213"/>
      <c r="G3" s="205"/>
      <c r="H3" s="112"/>
      <c r="I3" s="208" t="s">
        <v>2</v>
      </c>
      <c r="J3" s="209"/>
      <c r="K3" s="209"/>
      <c r="L3" s="210" t="s">
        <v>1</v>
      </c>
      <c r="M3" s="210"/>
      <c r="N3" s="210"/>
      <c r="O3" s="206"/>
      <c r="P3" s="206"/>
      <c r="Q3" s="200" t="s">
        <v>5</v>
      </c>
      <c r="R3" s="200"/>
      <c r="S3" s="200"/>
      <c r="T3" s="201" t="s">
        <v>6</v>
      </c>
      <c r="U3" s="201"/>
      <c r="V3" s="99"/>
    </row>
    <row r="4" spans="1:26" s="15" customFormat="1" ht="38.25" customHeight="1" thickBot="1" x14ac:dyDescent="0.2">
      <c r="A4" s="204"/>
      <c r="B4" s="205"/>
      <c r="C4" s="205"/>
      <c r="D4" s="212"/>
      <c r="E4" s="214"/>
      <c r="F4" s="213"/>
      <c r="G4" s="205"/>
      <c r="H4" s="113" t="s">
        <v>19</v>
      </c>
      <c r="I4" s="114" t="s">
        <v>20</v>
      </c>
      <c r="J4" s="115" t="s">
        <v>51</v>
      </c>
      <c r="K4" s="116" t="s">
        <v>52</v>
      </c>
      <c r="L4" s="117" t="s">
        <v>21</v>
      </c>
      <c r="M4" s="118" t="s">
        <v>53</v>
      </c>
      <c r="N4" s="119" t="s">
        <v>54</v>
      </c>
      <c r="O4" s="207"/>
      <c r="P4" s="207"/>
      <c r="Q4" s="120" t="s">
        <v>50</v>
      </c>
      <c r="R4" s="121" t="s">
        <v>59</v>
      </c>
      <c r="S4" s="121" t="s">
        <v>55</v>
      </c>
      <c r="T4" s="122" t="s">
        <v>57</v>
      </c>
      <c r="U4" s="123" t="s">
        <v>56</v>
      </c>
    </row>
    <row r="5" spans="1:26" s="4" customFormat="1" ht="27" customHeight="1" x14ac:dyDescent="0.15">
      <c r="A5" s="14"/>
      <c r="B5" s="168" t="s">
        <v>63</v>
      </c>
      <c r="C5" s="107">
        <v>1</v>
      </c>
      <c r="D5" s="130">
        <v>1</v>
      </c>
      <c r="E5" s="133">
        <v>7420005005202</v>
      </c>
      <c r="F5" s="136" t="s">
        <v>65</v>
      </c>
      <c r="G5" s="108" t="s">
        <v>285</v>
      </c>
      <c r="H5" s="36">
        <v>40</v>
      </c>
      <c r="I5" s="37">
        <v>442</v>
      </c>
      <c r="J5" s="38">
        <v>6672562</v>
      </c>
      <c r="K5" s="109">
        <f t="shared" ref="K5:K179" si="0">IF(AND(I5&gt;0,J5&gt;0),J5/I5,0)</f>
        <v>15096.294117647059</v>
      </c>
      <c r="L5" s="39">
        <v>44554</v>
      </c>
      <c r="M5" s="38">
        <v>6672562</v>
      </c>
      <c r="N5" s="109">
        <f t="shared" ref="N5:N196" si="1">IF(AND(L5&gt;0,M5&gt;0),M5/L5,0)</f>
        <v>149.76347802666427</v>
      </c>
      <c r="O5" s="126"/>
      <c r="P5" s="110"/>
      <c r="Q5" s="106" t="s">
        <v>286</v>
      </c>
      <c r="R5" s="106"/>
      <c r="S5" s="104">
        <v>3.0000000000000001E-3</v>
      </c>
      <c r="T5" s="66"/>
      <c r="U5" s="169"/>
      <c r="V5" s="77">
        <v>1</v>
      </c>
      <c r="W5" s="77" t="s">
        <v>8</v>
      </c>
      <c r="Y5" s="77">
        <v>1</v>
      </c>
      <c r="Z5" s="77" t="s">
        <v>24</v>
      </c>
    </row>
    <row r="6" spans="1:26" s="4" customFormat="1" ht="27" customHeight="1" x14ac:dyDescent="0.15">
      <c r="A6" s="14"/>
      <c r="B6" s="51" t="s">
        <v>63</v>
      </c>
      <c r="C6" s="107">
        <v>2</v>
      </c>
      <c r="D6" s="131">
        <v>6</v>
      </c>
      <c r="E6" s="134">
        <v>8420005006884</v>
      </c>
      <c r="F6" s="74" t="s">
        <v>66</v>
      </c>
      <c r="G6" s="44" t="s">
        <v>287</v>
      </c>
      <c r="H6" s="21">
        <v>14</v>
      </c>
      <c r="I6" s="22">
        <v>72</v>
      </c>
      <c r="J6" s="23">
        <v>737881</v>
      </c>
      <c r="K6" s="25">
        <f t="shared" si="0"/>
        <v>10248.347222222223</v>
      </c>
      <c r="L6" s="24">
        <v>3449</v>
      </c>
      <c r="M6" s="23">
        <v>737881</v>
      </c>
      <c r="N6" s="25">
        <f t="shared" si="1"/>
        <v>213.9405624818788</v>
      </c>
      <c r="O6" s="32"/>
      <c r="P6" s="41"/>
      <c r="Q6" s="63" t="s">
        <v>286</v>
      </c>
      <c r="R6" s="63" t="s">
        <v>286</v>
      </c>
      <c r="S6" s="84">
        <v>0.4</v>
      </c>
      <c r="T6" s="64"/>
      <c r="U6" s="170"/>
      <c r="V6" s="77">
        <v>2</v>
      </c>
      <c r="W6" s="78" t="s">
        <v>9</v>
      </c>
      <c r="Y6" s="77">
        <v>2</v>
      </c>
      <c r="Z6" s="77" t="s">
        <v>25</v>
      </c>
    </row>
    <row r="7" spans="1:26" s="4" customFormat="1" ht="27" customHeight="1" x14ac:dyDescent="0.15">
      <c r="A7" s="14"/>
      <c r="B7" s="51" t="s">
        <v>63</v>
      </c>
      <c r="C7" s="107">
        <v>3</v>
      </c>
      <c r="D7" s="131">
        <v>2</v>
      </c>
      <c r="E7" s="134" t="s">
        <v>67</v>
      </c>
      <c r="F7" s="74" t="s">
        <v>68</v>
      </c>
      <c r="G7" s="52" t="s">
        <v>288</v>
      </c>
      <c r="H7" s="21">
        <v>17</v>
      </c>
      <c r="I7" s="22">
        <v>269</v>
      </c>
      <c r="J7" s="23">
        <v>4950658</v>
      </c>
      <c r="K7" s="25">
        <f t="shared" si="0"/>
        <v>18403.93308550186</v>
      </c>
      <c r="L7" s="24">
        <v>24850.9</v>
      </c>
      <c r="M7" s="23">
        <v>4950658</v>
      </c>
      <c r="N7" s="25">
        <f t="shared" si="1"/>
        <v>199.21443488968205</v>
      </c>
      <c r="O7" s="32"/>
      <c r="P7" s="41"/>
      <c r="Q7" s="65"/>
      <c r="R7" s="65"/>
      <c r="S7" s="84"/>
      <c r="T7" s="66"/>
      <c r="U7" s="171"/>
      <c r="V7" s="77">
        <v>3</v>
      </c>
      <c r="W7" s="78" t="s">
        <v>10</v>
      </c>
    </row>
    <row r="8" spans="1:26" s="4" customFormat="1" ht="27" customHeight="1" x14ac:dyDescent="0.15">
      <c r="A8" s="14"/>
      <c r="B8" s="51" t="s">
        <v>63</v>
      </c>
      <c r="C8" s="107">
        <v>4</v>
      </c>
      <c r="D8" s="131">
        <v>5</v>
      </c>
      <c r="E8" s="134">
        <v>5420005003918</v>
      </c>
      <c r="F8" s="74" t="s">
        <v>69</v>
      </c>
      <c r="G8" s="44" t="s">
        <v>289</v>
      </c>
      <c r="H8" s="21">
        <v>20</v>
      </c>
      <c r="I8" s="22">
        <v>237</v>
      </c>
      <c r="J8" s="23">
        <v>3509360</v>
      </c>
      <c r="K8" s="25">
        <f t="shared" si="0"/>
        <v>14807.426160337553</v>
      </c>
      <c r="L8" s="24">
        <v>17920</v>
      </c>
      <c r="M8" s="23">
        <v>3509360</v>
      </c>
      <c r="N8" s="25">
        <f t="shared" si="1"/>
        <v>195.83482142857142</v>
      </c>
      <c r="O8" s="32"/>
      <c r="P8" s="41"/>
      <c r="Q8" s="63" t="s">
        <v>286</v>
      </c>
      <c r="R8" s="63"/>
      <c r="S8" s="84">
        <v>0.1</v>
      </c>
      <c r="T8" s="64"/>
      <c r="U8" s="170"/>
      <c r="V8" s="77">
        <v>4</v>
      </c>
      <c r="W8" s="78" t="s">
        <v>23</v>
      </c>
    </row>
    <row r="9" spans="1:26" s="4" customFormat="1" ht="27" customHeight="1" x14ac:dyDescent="0.15">
      <c r="A9" s="14"/>
      <c r="B9" s="51" t="s">
        <v>63</v>
      </c>
      <c r="C9" s="107">
        <v>5</v>
      </c>
      <c r="D9" s="131">
        <v>4</v>
      </c>
      <c r="E9" s="134">
        <v>8420003000550</v>
      </c>
      <c r="F9" s="74" t="s">
        <v>70</v>
      </c>
      <c r="G9" s="44" t="s">
        <v>290</v>
      </c>
      <c r="H9" s="21">
        <v>40</v>
      </c>
      <c r="I9" s="22">
        <v>415</v>
      </c>
      <c r="J9" s="23">
        <v>5307340</v>
      </c>
      <c r="K9" s="25">
        <f t="shared" si="0"/>
        <v>12788.77108433735</v>
      </c>
      <c r="L9" s="24">
        <v>30689</v>
      </c>
      <c r="M9" s="23">
        <v>5307340</v>
      </c>
      <c r="N9" s="25">
        <f t="shared" si="1"/>
        <v>172.93948971944346</v>
      </c>
      <c r="O9" s="32"/>
      <c r="P9" s="41"/>
      <c r="Q9" s="65"/>
      <c r="R9" s="65"/>
      <c r="S9" s="84"/>
      <c r="T9" s="66"/>
      <c r="U9" s="171"/>
      <c r="V9" s="77">
        <v>5</v>
      </c>
      <c r="W9" s="78" t="s">
        <v>12</v>
      </c>
    </row>
    <row r="10" spans="1:26" s="4" customFormat="1" ht="27" customHeight="1" x14ac:dyDescent="0.15">
      <c r="A10" s="14"/>
      <c r="B10" s="51" t="s">
        <v>63</v>
      </c>
      <c r="C10" s="107">
        <v>6</v>
      </c>
      <c r="D10" s="131">
        <v>4</v>
      </c>
      <c r="E10" s="134" t="s">
        <v>71</v>
      </c>
      <c r="F10" s="74" t="s">
        <v>72</v>
      </c>
      <c r="G10" s="44" t="s">
        <v>291</v>
      </c>
      <c r="H10" s="21">
        <v>20</v>
      </c>
      <c r="I10" s="22">
        <v>156</v>
      </c>
      <c r="J10" s="23">
        <v>2199660</v>
      </c>
      <c r="K10" s="25">
        <f t="shared" si="0"/>
        <v>14100.384615384615</v>
      </c>
      <c r="L10" s="24">
        <f>504+506+372+620+427+527+508+469+537+534+469+666</f>
        <v>6139</v>
      </c>
      <c r="M10" s="23">
        <v>2199660</v>
      </c>
      <c r="N10" s="25">
        <f t="shared" si="1"/>
        <v>358.30917087473529</v>
      </c>
      <c r="O10" s="32"/>
      <c r="P10" s="41"/>
      <c r="Q10" s="63" t="s">
        <v>286</v>
      </c>
      <c r="R10" s="63"/>
      <c r="S10" s="84">
        <v>0.4</v>
      </c>
      <c r="T10" s="64" t="s">
        <v>286</v>
      </c>
      <c r="U10" s="170">
        <v>0.14299999999999999</v>
      </c>
      <c r="V10" s="77">
        <v>6</v>
      </c>
      <c r="W10" s="79" t="s">
        <v>11</v>
      </c>
    </row>
    <row r="11" spans="1:26" s="4" customFormat="1" ht="27" customHeight="1" x14ac:dyDescent="0.15">
      <c r="A11" s="14"/>
      <c r="B11" s="51" t="s">
        <v>63</v>
      </c>
      <c r="C11" s="107">
        <v>7</v>
      </c>
      <c r="D11" s="131">
        <v>2</v>
      </c>
      <c r="E11" s="134">
        <v>5420005003554</v>
      </c>
      <c r="F11" s="74" t="s">
        <v>73</v>
      </c>
      <c r="G11" s="44" t="s">
        <v>292</v>
      </c>
      <c r="H11" s="21">
        <v>24</v>
      </c>
      <c r="I11" s="22">
        <v>452</v>
      </c>
      <c r="J11" s="23">
        <v>10346490</v>
      </c>
      <c r="K11" s="25">
        <f t="shared" si="0"/>
        <v>22890.464601769912</v>
      </c>
      <c r="L11" s="24">
        <v>26145.5</v>
      </c>
      <c r="M11" s="23">
        <v>10346490</v>
      </c>
      <c r="N11" s="25">
        <f t="shared" si="1"/>
        <v>395.72737182306707</v>
      </c>
      <c r="O11" s="32"/>
      <c r="P11" s="41"/>
      <c r="Q11" s="65"/>
      <c r="R11" s="65"/>
      <c r="S11" s="84"/>
      <c r="T11" s="66"/>
      <c r="U11" s="171"/>
      <c r="V11" s="77"/>
      <c r="W11" s="79"/>
    </row>
    <row r="12" spans="1:26" s="4" customFormat="1" ht="27" customHeight="1" x14ac:dyDescent="0.15">
      <c r="A12" s="14"/>
      <c r="B12" s="51" t="s">
        <v>63</v>
      </c>
      <c r="C12" s="107">
        <v>8</v>
      </c>
      <c r="D12" s="131">
        <v>2</v>
      </c>
      <c r="E12" s="134">
        <v>5420005003554</v>
      </c>
      <c r="F12" s="74" t="s">
        <v>73</v>
      </c>
      <c r="G12" s="44" t="s">
        <v>293</v>
      </c>
      <c r="H12" s="21">
        <v>20</v>
      </c>
      <c r="I12" s="22">
        <v>130</v>
      </c>
      <c r="J12" s="23">
        <v>2803525</v>
      </c>
      <c r="K12" s="25">
        <f t="shared" si="0"/>
        <v>21565.576923076922</v>
      </c>
      <c r="L12" s="24">
        <v>7394</v>
      </c>
      <c r="M12" s="23">
        <v>2803525</v>
      </c>
      <c r="N12" s="25">
        <f t="shared" si="1"/>
        <v>379.16215850689747</v>
      </c>
      <c r="O12" s="32"/>
      <c r="P12" s="41"/>
      <c r="Q12" s="63"/>
      <c r="R12" s="63"/>
      <c r="S12" s="84"/>
      <c r="T12" s="64"/>
      <c r="U12" s="170"/>
      <c r="V12" s="77"/>
      <c r="W12" s="78"/>
    </row>
    <row r="13" spans="1:26" s="4" customFormat="1" ht="27" customHeight="1" x14ac:dyDescent="0.15">
      <c r="A13" s="14"/>
      <c r="B13" s="51" t="s">
        <v>63</v>
      </c>
      <c r="C13" s="107">
        <v>9</v>
      </c>
      <c r="D13" s="131">
        <v>2</v>
      </c>
      <c r="E13" s="134">
        <v>14200050003946</v>
      </c>
      <c r="F13" s="74" t="s">
        <v>74</v>
      </c>
      <c r="G13" s="44" t="s">
        <v>294</v>
      </c>
      <c r="H13" s="21">
        <v>10</v>
      </c>
      <c r="I13" s="22">
        <v>103</v>
      </c>
      <c r="J13" s="23">
        <v>662943</v>
      </c>
      <c r="K13" s="25">
        <f t="shared" si="0"/>
        <v>6436.3398058252424</v>
      </c>
      <c r="L13" s="24">
        <v>11121</v>
      </c>
      <c r="M13" s="23">
        <v>662943</v>
      </c>
      <c r="N13" s="25">
        <f t="shared" si="1"/>
        <v>59.611815484219044</v>
      </c>
      <c r="O13" s="32"/>
      <c r="P13" s="141" t="s">
        <v>500</v>
      </c>
      <c r="Q13" s="65"/>
      <c r="R13" s="65"/>
      <c r="S13" s="84"/>
      <c r="T13" s="66"/>
      <c r="U13" s="171"/>
      <c r="V13" s="77"/>
      <c r="W13" s="79"/>
    </row>
    <row r="14" spans="1:26" s="4" customFormat="1" ht="27" customHeight="1" x14ac:dyDescent="0.15">
      <c r="A14" s="14"/>
      <c r="B14" s="51" t="s">
        <v>63</v>
      </c>
      <c r="C14" s="107">
        <v>10</v>
      </c>
      <c r="D14" s="131">
        <v>2</v>
      </c>
      <c r="E14" s="134">
        <v>5420005004404</v>
      </c>
      <c r="F14" s="74" t="s">
        <v>75</v>
      </c>
      <c r="G14" s="44" t="s">
        <v>295</v>
      </c>
      <c r="H14" s="21">
        <v>10</v>
      </c>
      <c r="I14" s="22">
        <v>81</v>
      </c>
      <c r="J14" s="23">
        <v>1667785</v>
      </c>
      <c r="K14" s="25">
        <f t="shared" si="0"/>
        <v>20589.938271604937</v>
      </c>
      <c r="L14" s="24">
        <v>4142</v>
      </c>
      <c r="M14" s="23">
        <v>1667785</v>
      </c>
      <c r="N14" s="25">
        <f t="shared" si="1"/>
        <v>402.65210043457267</v>
      </c>
      <c r="O14" s="32"/>
      <c r="P14" s="41"/>
      <c r="Q14" s="63"/>
      <c r="R14" s="63"/>
      <c r="S14" s="84"/>
      <c r="T14" s="64"/>
      <c r="U14" s="170"/>
    </row>
    <row r="15" spans="1:26" s="4" customFormat="1" ht="27" customHeight="1" x14ac:dyDescent="0.15">
      <c r="A15" s="14"/>
      <c r="B15" s="51" t="s">
        <v>63</v>
      </c>
      <c r="C15" s="107">
        <v>11</v>
      </c>
      <c r="D15" s="131">
        <v>2</v>
      </c>
      <c r="E15" s="134">
        <v>5420005004404</v>
      </c>
      <c r="F15" s="74" t="s">
        <v>75</v>
      </c>
      <c r="G15" s="44" t="s">
        <v>296</v>
      </c>
      <c r="H15" s="21">
        <v>20</v>
      </c>
      <c r="I15" s="22">
        <v>309</v>
      </c>
      <c r="J15" s="23">
        <v>3199220</v>
      </c>
      <c r="K15" s="25">
        <f t="shared" si="0"/>
        <v>10353.462783171521</v>
      </c>
      <c r="L15" s="24">
        <v>14463</v>
      </c>
      <c r="M15" s="23">
        <v>3199220</v>
      </c>
      <c r="N15" s="25">
        <f t="shared" si="1"/>
        <v>221.20030422457305</v>
      </c>
      <c r="O15" s="32"/>
      <c r="P15" s="41"/>
      <c r="Q15" s="65"/>
      <c r="R15" s="65"/>
      <c r="S15" s="84"/>
      <c r="T15" s="66" t="s">
        <v>286</v>
      </c>
      <c r="U15" s="171">
        <v>0</v>
      </c>
    </row>
    <row r="16" spans="1:26" s="4" customFormat="1" ht="27" customHeight="1" x14ac:dyDescent="0.15">
      <c r="A16" s="14"/>
      <c r="B16" s="51" t="s">
        <v>63</v>
      </c>
      <c r="C16" s="107">
        <v>12</v>
      </c>
      <c r="D16" s="131">
        <v>4</v>
      </c>
      <c r="E16" s="134">
        <v>4420001014399</v>
      </c>
      <c r="F16" s="74" t="s">
        <v>76</v>
      </c>
      <c r="G16" s="44" t="s">
        <v>297</v>
      </c>
      <c r="H16" s="21">
        <v>50</v>
      </c>
      <c r="I16" s="22">
        <v>153</v>
      </c>
      <c r="J16" s="23">
        <v>3128880</v>
      </c>
      <c r="K16" s="25">
        <f t="shared" si="0"/>
        <v>20450.196078431374</v>
      </c>
      <c r="L16" s="24">
        <v>16047</v>
      </c>
      <c r="M16" s="23">
        <v>3128880</v>
      </c>
      <c r="N16" s="25">
        <f t="shared" si="1"/>
        <v>194.98223967096655</v>
      </c>
      <c r="O16" s="32"/>
      <c r="P16" s="41"/>
      <c r="Q16" s="63"/>
      <c r="R16" s="63"/>
      <c r="S16" s="84"/>
      <c r="T16" s="64"/>
      <c r="U16" s="170"/>
    </row>
    <row r="17" spans="1:21" s="4" customFormat="1" ht="27" customHeight="1" x14ac:dyDescent="0.15">
      <c r="A17" s="14"/>
      <c r="B17" s="51" t="s">
        <v>63</v>
      </c>
      <c r="C17" s="107">
        <v>13</v>
      </c>
      <c r="D17" s="131">
        <v>2</v>
      </c>
      <c r="E17" s="134">
        <v>5420005000403</v>
      </c>
      <c r="F17" s="74" t="s">
        <v>77</v>
      </c>
      <c r="G17" s="44" t="s">
        <v>298</v>
      </c>
      <c r="H17" s="21">
        <v>10</v>
      </c>
      <c r="I17" s="22">
        <v>96</v>
      </c>
      <c r="J17" s="23">
        <v>479865</v>
      </c>
      <c r="K17" s="25">
        <f t="shared" si="0"/>
        <v>4998.59375</v>
      </c>
      <c r="L17" s="24">
        <v>9780</v>
      </c>
      <c r="M17" s="23">
        <v>479865</v>
      </c>
      <c r="N17" s="25">
        <f t="shared" si="1"/>
        <v>49.065950920245399</v>
      </c>
      <c r="O17" s="32"/>
      <c r="P17" s="41"/>
      <c r="Q17" s="65"/>
      <c r="R17" s="65"/>
      <c r="S17" s="84"/>
      <c r="T17" s="66"/>
      <c r="U17" s="171"/>
    </row>
    <row r="18" spans="1:21" s="4" customFormat="1" ht="27" customHeight="1" x14ac:dyDescent="0.15">
      <c r="A18" s="14"/>
      <c r="B18" s="53" t="s">
        <v>63</v>
      </c>
      <c r="C18" s="107">
        <v>14</v>
      </c>
      <c r="D18" s="131">
        <v>4</v>
      </c>
      <c r="E18" s="134">
        <v>1420002008527</v>
      </c>
      <c r="F18" s="137" t="s">
        <v>78</v>
      </c>
      <c r="G18" s="44" t="s">
        <v>299</v>
      </c>
      <c r="H18" s="21">
        <v>10</v>
      </c>
      <c r="I18" s="22">
        <v>62</v>
      </c>
      <c r="J18" s="23">
        <v>551548</v>
      </c>
      <c r="K18" s="25">
        <f t="shared" si="0"/>
        <v>8895.9354838709678</v>
      </c>
      <c r="L18" s="24">
        <v>2512</v>
      </c>
      <c r="M18" s="23">
        <v>551548</v>
      </c>
      <c r="N18" s="25">
        <f t="shared" si="1"/>
        <v>219.56528662420382</v>
      </c>
      <c r="O18" s="32" t="s">
        <v>286</v>
      </c>
      <c r="P18" s="141" t="s">
        <v>501</v>
      </c>
      <c r="Q18" s="63"/>
      <c r="R18" s="63"/>
      <c r="S18" s="84"/>
      <c r="T18" s="64"/>
      <c r="U18" s="170"/>
    </row>
    <row r="19" spans="1:21" s="4" customFormat="1" ht="27" customHeight="1" x14ac:dyDescent="0.15">
      <c r="A19" s="14"/>
      <c r="B19" s="51" t="s">
        <v>63</v>
      </c>
      <c r="C19" s="107">
        <v>15</v>
      </c>
      <c r="D19" s="131">
        <v>2</v>
      </c>
      <c r="E19" s="134">
        <v>9420005003542</v>
      </c>
      <c r="F19" s="74" t="s">
        <v>79</v>
      </c>
      <c r="G19" s="44" t="s">
        <v>300</v>
      </c>
      <c r="H19" s="21">
        <v>20</v>
      </c>
      <c r="I19" s="22">
        <v>177</v>
      </c>
      <c r="J19" s="23">
        <v>4336278</v>
      </c>
      <c r="K19" s="25">
        <f t="shared" si="0"/>
        <v>24498.745762711864</v>
      </c>
      <c r="L19" s="24">
        <v>18763</v>
      </c>
      <c r="M19" s="23">
        <v>4336278</v>
      </c>
      <c r="N19" s="25">
        <f t="shared" si="1"/>
        <v>231.10792517188082</v>
      </c>
      <c r="O19" s="32"/>
      <c r="P19" s="41"/>
      <c r="Q19" s="65"/>
      <c r="R19" s="65"/>
      <c r="S19" s="84"/>
      <c r="T19" s="66"/>
      <c r="U19" s="171"/>
    </row>
    <row r="20" spans="1:21" s="4" customFormat="1" ht="27" customHeight="1" x14ac:dyDescent="0.15">
      <c r="A20" s="14"/>
      <c r="B20" s="51" t="s">
        <v>63</v>
      </c>
      <c r="C20" s="107">
        <v>16</v>
      </c>
      <c r="D20" s="131">
        <v>4</v>
      </c>
      <c r="E20" s="134">
        <v>420001015796</v>
      </c>
      <c r="F20" s="74" t="s">
        <v>80</v>
      </c>
      <c r="G20" s="44" t="s">
        <v>301</v>
      </c>
      <c r="H20" s="21">
        <v>20</v>
      </c>
      <c r="I20" s="22">
        <v>119</v>
      </c>
      <c r="J20" s="23">
        <v>1518630</v>
      </c>
      <c r="K20" s="25">
        <f t="shared" si="0"/>
        <v>12761.596638655463</v>
      </c>
      <c r="L20" s="24">
        <v>6690</v>
      </c>
      <c r="M20" s="23">
        <v>1518630</v>
      </c>
      <c r="N20" s="25">
        <f t="shared" si="1"/>
        <v>227</v>
      </c>
      <c r="O20" s="32"/>
      <c r="P20" s="41"/>
      <c r="Q20" s="63"/>
      <c r="R20" s="63"/>
      <c r="S20" s="84"/>
      <c r="T20" s="64"/>
      <c r="U20" s="170"/>
    </row>
    <row r="21" spans="1:21" s="4" customFormat="1" ht="27" customHeight="1" x14ac:dyDescent="0.15">
      <c r="A21" s="14"/>
      <c r="B21" s="51" t="s">
        <v>63</v>
      </c>
      <c r="C21" s="107">
        <v>17</v>
      </c>
      <c r="D21" s="131">
        <v>5</v>
      </c>
      <c r="E21" s="134">
        <v>420005006221</v>
      </c>
      <c r="F21" s="74" t="s">
        <v>81</v>
      </c>
      <c r="G21" s="44" t="s">
        <v>302</v>
      </c>
      <c r="H21" s="21">
        <v>20</v>
      </c>
      <c r="I21" s="22">
        <v>82</v>
      </c>
      <c r="J21" s="23">
        <v>1642636</v>
      </c>
      <c r="K21" s="25">
        <f t="shared" si="0"/>
        <v>20032.146341463416</v>
      </c>
      <c r="L21" s="24">
        <v>7921</v>
      </c>
      <c r="M21" s="23">
        <v>1642636</v>
      </c>
      <c r="N21" s="25">
        <f t="shared" si="1"/>
        <v>207.3773513445272</v>
      </c>
      <c r="O21" s="32"/>
      <c r="P21" s="41"/>
      <c r="Q21" s="65" t="s">
        <v>286</v>
      </c>
      <c r="R21" s="65" t="s">
        <v>286</v>
      </c>
      <c r="S21" s="84">
        <v>0.3</v>
      </c>
      <c r="T21" s="66"/>
      <c r="U21" s="171"/>
    </row>
    <row r="22" spans="1:21" s="4" customFormat="1" ht="27" customHeight="1" x14ac:dyDescent="0.15">
      <c r="A22" s="14"/>
      <c r="B22" s="51" t="s">
        <v>63</v>
      </c>
      <c r="C22" s="107">
        <v>18</v>
      </c>
      <c r="D22" s="131">
        <v>5</v>
      </c>
      <c r="E22" s="134">
        <v>8420005003907</v>
      </c>
      <c r="F22" s="74" t="s">
        <v>82</v>
      </c>
      <c r="G22" s="44" t="s">
        <v>82</v>
      </c>
      <c r="H22" s="21">
        <v>20</v>
      </c>
      <c r="I22" s="22">
        <v>213</v>
      </c>
      <c r="J22" s="23">
        <v>2206030</v>
      </c>
      <c r="K22" s="25">
        <f>IF(AND(I22&gt;0,J22&gt;0),J22/I22,0)</f>
        <v>10356.948356807512</v>
      </c>
      <c r="L22" s="24">
        <v>22355</v>
      </c>
      <c r="M22" s="23">
        <v>2206030</v>
      </c>
      <c r="N22" s="25">
        <f t="shared" si="1"/>
        <v>98.681726683068661</v>
      </c>
      <c r="O22" s="32"/>
      <c r="P22" s="41"/>
      <c r="Q22" s="63"/>
      <c r="R22" s="63"/>
      <c r="S22" s="84"/>
      <c r="T22" s="64"/>
      <c r="U22" s="170"/>
    </row>
    <row r="23" spans="1:21" s="4" customFormat="1" ht="27" customHeight="1" x14ac:dyDescent="0.15">
      <c r="A23" s="14"/>
      <c r="B23" s="51" t="s">
        <v>63</v>
      </c>
      <c r="C23" s="107">
        <v>19</v>
      </c>
      <c r="D23" s="131">
        <v>5</v>
      </c>
      <c r="E23" s="134" t="s">
        <v>83</v>
      </c>
      <c r="F23" s="74" t="s">
        <v>84</v>
      </c>
      <c r="G23" s="44" t="s">
        <v>303</v>
      </c>
      <c r="H23" s="21">
        <v>20</v>
      </c>
      <c r="I23" s="22">
        <v>131</v>
      </c>
      <c r="J23" s="23">
        <v>4892719</v>
      </c>
      <c r="K23" s="25">
        <f t="shared" si="0"/>
        <v>37349</v>
      </c>
      <c r="L23" s="24">
        <v>5588.5</v>
      </c>
      <c r="M23" s="23">
        <v>4892719</v>
      </c>
      <c r="N23" s="25">
        <f t="shared" si="1"/>
        <v>875.49771852912227</v>
      </c>
      <c r="O23" s="32"/>
      <c r="P23" s="41"/>
      <c r="Q23" s="63" t="s">
        <v>286</v>
      </c>
      <c r="R23" s="63"/>
      <c r="S23" s="84">
        <v>8.7999999999999995E-2</v>
      </c>
      <c r="T23" s="64"/>
      <c r="U23" s="170"/>
    </row>
    <row r="24" spans="1:21" s="4" customFormat="1" ht="27" customHeight="1" x14ac:dyDescent="0.15">
      <c r="A24" s="14"/>
      <c r="B24" s="51" t="s">
        <v>63</v>
      </c>
      <c r="C24" s="107">
        <v>20</v>
      </c>
      <c r="D24" s="131">
        <v>5</v>
      </c>
      <c r="E24" s="134" t="s">
        <v>83</v>
      </c>
      <c r="F24" s="74" t="s">
        <v>84</v>
      </c>
      <c r="G24" s="44" t="s">
        <v>304</v>
      </c>
      <c r="H24" s="21">
        <v>10</v>
      </c>
      <c r="I24" s="22">
        <v>114</v>
      </c>
      <c r="J24" s="23">
        <v>4863709</v>
      </c>
      <c r="K24" s="25">
        <f t="shared" si="0"/>
        <v>42664.114035087718</v>
      </c>
      <c r="L24" s="24">
        <v>6096</v>
      </c>
      <c r="M24" s="23">
        <v>4863709</v>
      </c>
      <c r="N24" s="25">
        <f t="shared" si="1"/>
        <v>797.85252624671921</v>
      </c>
      <c r="O24" s="32"/>
      <c r="P24" s="41"/>
      <c r="Q24" s="65"/>
      <c r="R24" s="65"/>
      <c r="S24" s="84"/>
      <c r="T24" s="66"/>
      <c r="U24" s="171"/>
    </row>
    <row r="25" spans="1:21" s="4" customFormat="1" ht="27" customHeight="1" x14ac:dyDescent="0.15">
      <c r="A25" s="14"/>
      <c r="B25" s="51" t="s">
        <v>63</v>
      </c>
      <c r="C25" s="107">
        <v>21</v>
      </c>
      <c r="D25" s="131">
        <v>5</v>
      </c>
      <c r="E25" s="134">
        <v>7420005001093</v>
      </c>
      <c r="F25" s="74" t="s">
        <v>85</v>
      </c>
      <c r="G25" s="44" t="s">
        <v>305</v>
      </c>
      <c r="H25" s="21">
        <v>20</v>
      </c>
      <c r="I25" s="22">
        <v>147</v>
      </c>
      <c r="J25" s="23">
        <v>711385</v>
      </c>
      <c r="K25" s="25">
        <f t="shared" si="0"/>
        <v>4839.3537414965986</v>
      </c>
      <c r="L25" s="24">
        <v>6443</v>
      </c>
      <c r="M25" s="23">
        <v>711385</v>
      </c>
      <c r="N25" s="25">
        <f t="shared" si="1"/>
        <v>110.41207512028558</v>
      </c>
      <c r="O25" s="32"/>
      <c r="P25" s="41"/>
      <c r="Q25" s="63"/>
      <c r="R25" s="63"/>
      <c r="S25" s="84"/>
      <c r="T25" s="64" t="s">
        <v>286</v>
      </c>
      <c r="U25" s="170">
        <v>0.17599999999999999</v>
      </c>
    </row>
    <row r="26" spans="1:21" s="4" customFormat="1" ht="27" customHeight="1" x14ac:dyDescent="0.15">
      <c r="A26" s="14"/>
      <c r="B26" s="51" t="s">
        <v>63</v>
      </c>
      <c r="C26" s="107">
        <v>22</v>
      </c>
      <c r="D26" s="131">
        <v>6</v>
      </c>
      <c r="E26" s="134">
        <v>2420005006808</v>
      </c>
      <c r="F26" s="74" t="s">
        <v>86</v>
      </c>
      <c r="G26" s="44" t="s">
        <v>306</v>
      </c>
      <c r="H26" s="21">
        <v>20</v>
      </c>
      <c r="I26" s="22">
        <v>294</v>
      </c>
      <c r="J26" s="23">
        <v>4111066</v>
      </c>
      <c r="K26" s="25">
        <f t="shared" si="0"/>
        <v>13983.21768707483</v>
      </c>
      <c r="L26" s="24">
        <v>16807</v>
      </c>
      <c r="M26" s="23">
        <v>4111066</v>
      </c>
      <c r="N26" s="25">
        <f t="shared" si="1"/>
        <v>244.60439102754805</v>
      </c>
      <c r="O26" s="32"/>
      <c r="P26" s="41"/>
      <c r="Q26" s="65"/>
      <c r="R26" s="65"/>
      <c r="S26" s="84"/>
      <c r="T26" s="66"/>
      <c r="U26" s="171"/>
    </row>
    <row r="27" spans="1:21" s="4" customFormat="1" ht="27" customHeight="1" x14ac:dyDescent="0.15">
      <c r="A27" s="14"/>
      <c r="B27" s="51" t="s">
        <v>63</v>
      </c>
      <c r="C27" s="107">
        <v>23</v>
      </c>
      <c r="D27" s="131">
        <v>4</v>
      </c>
      <c r="E27" s="134" t="s">
        <v>87</v>
      </c>
      <c r="F27" s="74" t="s">
        <v>88</v>
      </c>
      <c r="G27" s="44" t="s">
        <v>307</v>
      </c>
      <c r="H27" s="21">
        <v>20</v>
      </c>
      <c r="I27" s="22">
        <v>27</v>
      </c>
      <c r="J27" s="23">
        <v>483950</v>
      </c>
      <c r="K27" s="25">
        <f>IF(AND(I27&gt;0,J27&gt;0),J27/I27,0)</f>
        <v>17924.074074074073</v>
      </c>
      <c r="L27" s="24">
        <v>1997</v>
      </c>
      <c r="M27" s="23">
        <v>483950</v>
      </c>
      <c r="N27" s="25">
        <f t="shared" si="1"/>
        <v>242.33850776164246</v>
      </c>
      <c r="O27" s="32" t="s">
        <v>286</v>
      </c>
      <c r="P27" s="141" t="s">
        <v>497</v>
      </c>
      <c r="Q27" s="63"/>
      <c r="R27" s="63"/>
      <c r="S27" s="84"/>
      <c r="T27" s="64"/>
      <c r="U27" s="170"/>
    </row>
    <row r="28" spans="1:21" s="4" customFormat="1" ht="27" customHeight="1" x14ac:dyDescent="0.15">
      <c r="A28" s="14"/>
      <c r="B28" s="51" t="s">
        <v>63</v>
      </c>
      <c r="C28" s="107">
        <v>24</v>
      </c>
      <c r="D28" s="131">
        <v>2</v>
      </c>
      <c r="E28" s="134" t="s">
        <v>89</v>
      </c>
      <c r="F28" s="74" t="s">
        <v>90</v>
      </c>
      <c r="G28" s="44" t="s">
        <v>308</v>
      </c>
      <c r="H28" s="21">
        <v>10</v>
      </c>
      <c r="I28" s="22">
        <v>145</v>
      </c>
      <c r="J28" s="23">
        <v>933147</v>
      </c>
      <c r="K28" s="25">
        <f t="shared" si="0"/>
        <v>6435.496551724138</v>
      </c>
      <c r="L28" s="24">
        <v>4846</v>
      </c>
      <c r="M28" s="23">
        <v>933147</v>
      </c>
      <c r="N28" s="25">
        <f t="shared" si="1"/>
        <v>192.56025588113908</v>
      </c>
      <c r="O28" s="32"/>
      <c r="P28" s="41"/>
      <c r="Q28" s="65"/>
      <c r="R28" s="65"/>
      <c r="S28" s="84"/>
      <c r="T28" s="66"/>
      <c r="U28" s="171"/>
    </row>
    <row r="29" spans="1:21" s="4" customFormat="1" ht="27" customHeight="1" x14ac:dyDescent="0.15">
      <c r="A29" s="14"/>
      <c r="B29" s="51" t="s">
        <v>63</v>
      </c>
      <c r="C29" s="107">
        <v>25</v>
      </c>
      <c r="D29" s="131">
        <v>2</v>
      </c>
      <c r="E29" s="134" t="s">
        <v>91</v>
      </c>
      <c r="F29" s="74" t="s">
        <v>92</v>
      </c>
      <c r="G29" s="44" t="s">
        <v>309</v>
      </c>
      <c r="H29" s="21">
        <v>15</v>
      </c>
      <c r="I29" s="22">
        <v>136</v>
      </c>
      <c r="J29" s="23">
        <v>1412600</v>
      </c>
      <c r="K29" s="25">
        <f t="shared" si="0"/>
        <v>10386.764705882353</v>
      </c>
      <c r="L29" s="24">
        <f>2627*3.5</f>
        <v>9194.5</v>
      </c>
      <c r="M29" s="23">
        <v>1412600</v>
      </c>
      <c r="N29" s="25">
        <f t="shared" si="1"/>
        <v>153.63532546631137</v>
      </c>
      <c r="O29" s="32"/>
      <c r="P29" s="41"/>
      <c r="Q29" s="63"/>
      <c r="R29" s="63"/>
      <c r="S29" s="84"/>
      <c r="T29" s="64"/>
      <c r="U29" s="170"/>
    </row>
    <row r="30" spans="1:21" s="4" customFormat="1" ht="27" customHeight="1" x14ac:dyDescent="0.15">
      <c r="A30" s="14"/>
      <c r="B30" s="54" t="s">
        <v>63</v>
      </c>
      <c r="C30" s="107">
        <v>26</v>
      </c>
      <c r="D30" s="131">
        <v>4</v>
      </c>
      <c r="E30" s="134">
        <v>5420001013929</v>
      </c>
      <c r="F30" s="44" t="s">
        <v>93</v>
      </c>
      <c r="G30" s="44" t="s">
        <v>310</v>
      </c>
      <c r="H30" s="21">
        <v>20</v>
      </c>
      <c r="I30" s="22">
        <v>193</v>
      </c>
      <c r="J30" s="23">
        <v>3814312</v>
      </c>
      <c r="K30" s="25">
        <f t="shared" si="0"/>
        <v>19763.274611398963</v>
      </c>
      <c r="L30" s="24">
        <v>12678.2</v>
      </c>
      <c r="M30" s="23">
        <v>3814312</v>
      </c>
      <c r="N30" s="25">
        <f t="shared" si="1"/>
        <v>300.85595747030334</v>
      </c>
      <c r="O30" s="32"/>
      <c r="P30" s="41"/>
      <c r="Q30" s="65"/>
      <c r="R30" s="65"/>
      <c r="S30" s="84"/>
      <c r="T30" s="66"/>
      <c r="U30" s="171"/>
    </row>
    <row r="31" spans="1:21" s="4" customFormat="1" ht="27" customHeight="1" x14ac:dyDescent="0.15">
      <c r="A31" s="14"/>
      <c r="B31" s="51" t="s">
        <v>63</v>
      </c>
      <c r="C31" s="107">
        <v>27</v>
      </c>
      <c r="D31" s="131">
        <v>4</v>
      </c>
      <c r="E31" s="134" t="s">
        <v>94</v>
      </c>
      <c r="F31" s="74" t="s">
        <v>95</v>
      </c>
      <c r="G31" s="44" t="s">
        <v>311</v>
      </c>
      <c r="H31" s="21">
        <v>20</v>
      </c>
      <c r="I31" s="22">
        <v>67</v>
      </c>
      <c r="J31" s="23">
        <v>871500</v>
      </c>
      <c r="K31" s="25">
        <f t="shared" si="0"/>
        <v>13007.462686567163</v>
      </c>
      <c r="L31" s="24">
        <v>5100</v>
      </c>
      <c r="M31" s="23">
        <v>871500</v>
      </c>
      <c r="N31" s="25">
        <f t="shared" si="1"/>
        <v>170.88235294117646</v>
      </c>
      <c r="O31" s="32" t="s">
        <v>286</v>
      </c>
      <c r="P31" s="141" t="s">
        <v>499</v>
      </c>
      <c r="Q31" s="63"/>
      <c r="R31" s="63"/>
      <c r="S31" s="84"/>
      <c r="T31" s="64"/>
      <c r="U31" s="170"/>
    </row>
    <row r="32" spans="1:21" s="4" customFormat="1" ht="27" customHeight="1" x14ac:dyDescent="0.15">
      <c r="A32" s="14"/>
      <c r="B32" s="51" t="s">
        <v>63</v>
      </c>
      <c r="C32" s="107">
        <v>28</v>
      </c>
      <c r="D32" s="131">
        <v>2</v>
      </c>
      <c r="E32" s="134">
        <v>6420005003347</v>
      </c>
      <c r="F32" s="74" t="s">
        <v>96</v>
      </c>
      <c r="G32" s="44" t="s">
        <v>312</v>
      </c>
      <c r="H32" s="21">
        <v>20</v>
      </c>
      <c r="I32" s="22">
        <v>334</v>
      </c>
      <c r="J32" s="23">
        <v>8482623</v>
      </c>
      <c r="K32" s="25">
        <f t="shared" si="0"/>
        <v>25397.074850299403</v>
      </c>
      <c r="L32" s="24">
        <v>28066</v>
      </c>
      <c r="M32" s="23">
        <v>8482623</v>
      </c>
      <c r="N32" s="25">
        <f t="shared" si="1"/>
        <v>302.23840233734768</v>
      </c>
      <c r="O32" s="32"/>
      <c r="P32" s="41"/>
      <c r="Q32" s="65" t="s">
        <v>286</v>
      </c>
      <c r="R32" s="65"/>
      <c r="S32" s="84">
        <v>0.252</v>
      </c>
      <c r="T32" s="66"/>
      <c r="U32" s="171"/>
    </row>
    <row r="33" spans="1:21" s="4" customFormat="1" ht="27" customHeight="1" x14ac:dyDescent="0.15">
      <c r="A33" s="14"/>
      <c r="B33" s="51" t="s">
        <v>63</v>
      </c>
      <c r="C33" s="107">
        <v>29</v>
      </c>
      <c r="D33" s="131">
        <v>2</v>
      </c>
      <c r="E33" s="134">
        <v>1420005004366</v>
      </c>
      <c r="F33" s="74" t="s">
        <v>97</v>
      </c>
      <c r="G33" s="44" t="s">
        <v>313</v>
      </c>
      <c r="H33" s="21">
        <v>15</v>
      </c>
      <c r="I33" s="22">
        <v>151</v>
      </c>
      <c r="J33" s="23">
        <v>1043700</v>
      </c>
      <c r="K33" s="25">
        <f t="shared" si="0"/>
        <v>6911.9205298013248</v>
      </c>
      <c r="L33" s="24">
        <v>12505</v>
      </c>
      <c r="M33" s="23">
        <v>1043700</v>
      </c>
      <c r="N33" s="25">
        <f t="shared" si="1"/>
        <v>83.462614954018392</v>
      </c>
      <c r="O33" s="32"/>
      <c r="P33" s="41"/>
      <c r="Q33" s="63" t="s">
        <v>286</v>
      </c>
      <c r="R33" s="63"/>
      <c r="S33" s="84">
        <v>0.05</v>
      </c>
      <c r="T33" s="64"/>
      <c r="U33" s="170"/>
    </row>
    <row r="34" spans="1:21" s="4" customFormat="1" ht="27" customHeight="1" x14ac:dyDescent="0.15">
      <c r="A34" s="14"/>
      <c r="B34" s="51" t="s">
        <v>63</v>
      </c>
      <c r="C34" s="107">
        <v>30</v>
      </c>
      <c r="D34" s="131">
        <v>4</v>
      </c>
      <c r="E34" s="134" t="s">
        <v>98</v>
      </c>
      <c r="F34" s="74" t="s">
        <v>99</v>
      </c>
      <c r="G34" s="44" t="s">
        <v>314</v>
      </c>
      <c r="H34" s="21">
        <v>20</v>
      </c>
      <c r="I34" s="22">
        <v>237</v>
      </c>
      <c r="J34" s="23">
        <v>2941855</v>
      </c>
      <c r="K34" s="25">
        <f t="shared" si="0"/>
        <v>12412.890295358649</v>
      </c>
      <c r="L34" s="24">
        <v>19915</v>
      </c>
      <c r="M34" s="23">
        <v>2941855</v>
      </c>
      <c r="N34" s="25">
        <f t="shared" si="1"/>
        <v>147.72056239015816</v>
      </c>
      <c r="O34" s="32"/>
      <c r="P34" s="41"/>
      <c r="Q34" s="65"/>
      <c r="R34" s="65"/>
      <c r="S34" s="84"/>
      <c r="T34" s="66"/>
      <c r="U34" s="171"/>
    </row>
    <row r="35" spans="1:21" s="4" customFormat="1" ht="27" customHeight="1" x14ac:dyDescent="0.15">
      <c r="A35" s="14"/>
      <c r="B35" s="51" t="s">
        <v>63</v>
      </c>
      <c r="C35" s="107">
        <v>31</v>
      </c>
      <c r="D35" s="131">
        <v>4</v>
      </c>
      <c r="E35" s="134" t="s">
        <v>98</v>
      </c>
      <c r="F35" s="74" t="s">
        <v>99</v>
      </c>
      <c r="G35" s="44" t="s">
        <v>315</v>
      </c>
      <c r="H35" s="21">
        <v>20</v>
      </c>
      <c r="I35" s="22">
        <v>186</v>
      </c>
      <c r="J35" s="23">
        <v>942571</v>
      </c>
      <c r="K35" s="25">
        <f t="shared" si="0"/>
        <v>5067.5860215053763</v>
      </c>
      <c r="L35" s="24">
        <v>8800</v>
      </c>
      <c r="M35" s="23">
        <v>942571</v>
      </c>
      <c r="N35" s="25">
        <f t="shared" si="1"/>
        <v>107.11034090909091</v>
      </c>
      <c r="O35" s="32"/>
      <c r="P35" s="41"/>
      <c r="Q35" s="63"/>
      <c r="R35" s="63"/>
      <c r="S35" s="84"/>
      <c r="T35" s="64"/>
      <c r="U35" s="170"/>
    </row>
    <row r="36" spans="1:21" s="4" customFormat="1" ht="27" customHeight="1" x14ac:dyDescent="0.15">
      <c r="A36" s="14"/>
      <c r="B36" s="51" t="s">
        <v>63</v>
      </c>
      <c r="C36" s="107">
        <v>32</v>
      </c>
      <c r="D36" s="131">
        <v>2</v>
      </c>
      <c r="E36" s="134">
        <v>1420005005777</v>
      </c>
      <c r="F36" s="74" t="s">
        <v>100</v>
      </c>
      <c r="G36" s="44" t="s">
        <v>316</v>
      </c>
      <c r="H36" s="21">
        <v>20</v>
      </c>
      <c r="I36" s="22">
        <v>280</v>
      </c>
      <c r="J36" s="23">
        <v>3658412</v>
      </c>
      <c r="K36" s="25">
        <f t="shared" si="0"/>
        <v>13065.757142857143</v>
      </c>
      <c r="L36" s="24">
        <v>28800</v>
      </c>
      <c r="M36" s="23">
        <v>3658412</v>
      </c>
      <c r="N36" s="25">
        <f t="shared" si="1"/>
        <v>127.02819444444444</v>
      </c>
      <c r="O36" s="32"/>
      <c r="P36" s="41"/>
      <c r="Q36" s="63"/>
      <c r="R36" s="63"/>
      <c r="S36" s="84"/>
      <c r="T36" s="64"/>
      <c r="U36" s="170"/>
    </row>
    <row r="37" spans="1:21" s="4" customFormat="1" ht="27" customHeight="1" x14ac:dyDescent="0.15">
      <c r="A37" s="14"/>
      <c r="B37" s="51" t="s">
        <v>63</v>
      </c>
      <c r="C37" s="107">
        <v>33</v>
      </c>
      <c r="D37" s="131">
        <v>2</v>
      </c>
      <c r="E37" s="134" t="s">
        <v>101</v>
      </c>
      <c r="F37" s="74" t="s">
        <v>102</v>
      </c>
      <c r="G37" s="44" t="s">
        <v>317</v>
      </c>
      <c r="H37" s="21">
        <v>20</v>
      </c>
      <c r="I37" s="22">
        <v>253</v>
      </c>
      <c r="J37" s="23">
        <v>5699640</v>
      </c>
      <c r="K37" s="25">
        <f t="shared" si="0"/>
        <v>22528.221343873516</v>
      </c>
      <c r="L37" s="24">
        <v>19947</v>
      </c>
      <c r="M37" s="23">
        <v>5699640</v>
      </c>
      <c r="N37" s="25">
        <f t="shared" si="1"/>
        <v>285.73920890359454</v>
      </c>
      <c r="O37" s="32"/>
      <c r="P37" s="41"/>
      <c r="Q37" s="65" t="s">
        <v>286</v>
      </c>
      <c r="R37" s="65"/>
      <c r="S37" s="84">
        <v>0.52</v>
      </c>
      <c r="T37" s="66"/>
      <c r="U37" s="171"/>
    </row>
    <row r="38" spans="1:21" s="4" customFormat="1" ht="27" customHeight="1" x14ac:dyDescent="0.15">
      <c r="A38" s="14"/>
      <c r="B38" s="51" t="s">
        <v>63</v>
      </c>
      <c r="C38" s="107">
        <v>34</v>
      </c>
      <c r="D38" s="131">
        <v>2</v>
      </c>
      <c r="E38" s="134" t="s">
        <v>103</v>
      </c>
      <c r="F38" s="74" t="s">
        <v>104</v>
      </c>
      <c r="G38" s="44" t="s">
        <v>318</v>
      </c>
      <c r="H38" s="21">
        <v>30</v>
      </c>
      <c r="I38" s="22">
        <v>404</v>
      </c>
      <c r="J38" s="23">
        <v>4695517</v>
      </c>
      <c r="K38" s="25">
        <f t="shared" si="0"/>
        <v>11622.566831683169</v>
      </c>
      <c r="L38" s="24">
        <v>7431</v>
      </c>
      <c r="M38" s="23">
        <v>4695517</v>
      </c>
      <c r="N38" s="25">
        <f t="shared" si="1"/>
        <v>631.88225003364289</v>
      </c>
      <c r="O38" s="32"/>
      <c r="P38" s="41"/>
      <c r="Q38" s="63" t="s">
        <v>286</v>
      </c>
      <c r="R38" s="63"/>
      <c r="S38" s="84">
        <v>8.6900000000000005E-2</v>
      </c>
      <c r="T38" s="64"/>
      <c r="U38" s="170"/>
    </row>
    <row r="39" spans="1:21" s="4" customFormat="1" ht="27" customHeight="1" x14ac:dyDescent="0.15">
      <c r="A39" s="14"/>
      <c r="B39" s="51" t="s">
        <v>63</v>
      </c>
      <c r="C39" s="107">
        <v>35</v>
      </c>
      <c r="D39" s="131">
        <v>2</v>
      </c>
      <c r="E39" s="134">
        <v>3420005005222</v>
      </c>
      <c r="F39" s="74" t="s">
        <v>105</v>
      </c>
      <c r="G39" s="44" t="s">
        <v>319</v>
      </c>
      <c r="H39" s="21">
        <v>20</v>
      </c>
      <c r="I39" s="22">
        <v>255</v>
      </c>
      <c r="J39" s="23">
        <v>1779000</v>
      </c>
      <c r="K39" s="25">
        <f t="shared" si="0"/>
        <v>6976.4705882352937</v>
      </c>
      <c r="L39" s="24">
        <v>25819</v>
      </c>
      <c r="M39" s="23">
        <f>J39</f>
        <v>1779000</v>
      </c>
      <c r="N39" s="25">
        <f t="shared" si="1"/>
        <v>68.902746039738176</v>
      </c>
      <c r="O39" s="32"/>
      <c r="P39" s="41"/>
      <c r="Q39" s="65" t="s">
        <v>286</v>
      </c>
      <c r="R39" s="65"/>
      <c r="S39" s="84">
        <v>0.42099999999999999</v>
      </c>
      <c r="T39" s="66"/>
      <c r="U39" s="171"/>
    </row>
    <row r="40" spans="1:21" s="4" customFormat="1" ht="27" customHeight="1" x14ac:dyDescent="0.15">
      <c r="A40" s="14"/>
      <c r="B40" s="51" t="s">
        <v>63</v>
      </c>
      <c r="C40" s="107">
        <v>36</v>
      </c>
      <c r="D40" s="131">
        <v>6</v>
      </c>
      <c r="E40" s="134">
        <v>7420005007702</v>
      </c>
      <c r="F40" s="74" t="s">
        <v>106</v>
      </c>
      <c r="G40" s="44" t="s">
        <v>320</v>
      </c>
      <c r="H40" s="21">
        <v>10</v>
      </c>
      <c r="I40" s="22">
        <v>84</v>
      </c>
      <c r="J40" s="23">
        <v>3137924</v>
      </c>
      <c r="K40" s="25">
        <f t="shared" si="0"/>
        <v>37356.238095238092</v>
      </c>
      <c r="L40" s="24">
        <v>7328</v>
      </c>
      <c r="M40" s="23">
        <v>3137924</v>
      </c>
      <c r="N40" s="25">
        <f t="shared" si="1"/>
        <v>428.21015283842797</v>
      </c>
      <c r="O40" s="32"/>
      <c r="P40" s="41"/>
      <c r="Q40" s="63"/>
      <c r="R40" s="63"/>
      <c r="S40" s="84"/>
      <c r="T40" s="64" t="s">
        <v>286</v>
      </c>
      <c r="U40" s="170">
        <v>1</v>
      </c>
    </row>
    <row r="41" spans="1:21" s="4" customFormat="1" ht="27" customHeight="1" x14ac:dyDescent="0.15">
      <c r="A41" s="14"/>
      <c r="B41" s="51" t="s">
        <v>63</v>
      </c>
      <c r="C41" s="107">
        <v>37</v>
      </c>
      <c r="D41" s="131">
        <v>2</v>
      </c>
      <c r="E41" s="134">
        <v>6420005004361</v>
      </c>
      <c r="F41" s="74" t="s">
        <v>107</v>
      </c>
      <c r="G41" s="44" t="s">
        <v>321</v>
      </c>
      <c r="H41" s="21">
        <v>20</v>
      </c>
      <c r="I41" s="22">
        <v>191</v>
      </c>
      <c r="J41" s="23">
        <v>2267751</v>
      </c>
      <c r="K41" s="25">
        <f t="shared" si="0"/>
        <v>11873.041884816754</v>
      </c>
      <c r="L41" s="24">
        <v>13375</v>
      </c>
      <c r="M41" s="23">
        <v>2267751</v>
      </c>
      <c r="N41" s="25">
        <f t="shared" si="1"/>
        <v>169.55147663551401</v>
      </c>
      <c r="O41" s="32"/>
      <c r="P41" s="41"/>
      <c r="Q41" s="65"/>
      <c r="R41" s="65"/>
      <c r="S41" s="84"/>
      <c r="T41" s="66"/>
      <c r="U41" s="171"/>
    </row>
    <row r="42" spans="1:21" s="4" customFormat="1" ht="27" customHeight="1" x14ac:dyDescent="0.15">
      <c r="A42" s="14"/>
      <c r="B42" s="51" t="s">
        <v>63</v>
      </c>
      <c r="C42" s="107">
        <v>38</v>
      </c>
      <c r="D42" s="131">
        <v>2</v>
      </c>
      <c r="E42" s="134">
        <v>6420005002241</v>
      </c>
      <c r="F42" s="74" t="s">
        <v>108</v>
      </c>
      <c r="G42" s="44" t="s">
        <v>322</v>
      </c>
      <c r="H42" s="21">
        <v>20</v>
      </c>
      <c r="I42" s="22">
        <v>232</v>
      </c>
      <c r="J42" s="23">
        <v>2415630</v>
      </c>
      <c r="K42" s="25">
        <f t="shared" si="0"/>
        <v>10412.198275862069</v>
      </c>
      <c r="L42" s="24">
        <v>23243</v>
      </c>
      <c r="M42" s="23">
        <v>2415630</v>
      </c>
      <c r="N42" s="25">
        <f t="shared" si="1"/>
        <v>103.92935507464612</v>
      </c>
      <c r="O42" s="32"/>
      <c r="P42" s="41"/>
      <c r="Q42" s="63" t="s">
        <v>286</v>
      </c>
      <c r="R42" s="63"/>
      <c r="S42" s="84">
        <v>1.0800000000000001E-2</v>
      </c>
      <c r="T42" s="64"/>
      <c r="U42" s="170"/>
    </row>
    <row r="43" spans="1:21" s="4" customFormat="1" ht="27" customHeight="1" x14ac:dyDescent="0.15">
      <c r="A43" s="14"/>
      <c r="B43" s="51" t="s">
        <v>63</v>
      </c>
      <c r="C43" s="107">
        <v>39</v>
      </c>
      <c r="D43" s="131">
        <v>2</v>
      </c>
      <c r="E43" s="134">
        <v>1420005002923</v>
      </c>
      <c r="F43" s="74" t="s">
        <v>109</v>
      </c>
      <c r="G43" s="44" t="s">
        <v>323</v>
      </c>
      <c r="H43" s="21">
        <v>20</v>
      </c>
      <c r="I43" s="22">
        <v>247</v>
      </c>
      <c r="J43" s="23">
        <v>5701481</v>
      </c>
      <c r="K43" s="25">
        <f t="shared" si="0"/>
        <v>23082.919028340082</v>
      </c>
      <c r="L43" s="24">
        <v>25652</v>
      </c>
      <c r="M43" s="23">
        <v>5701481</v>
      </c>
      <c r="N43" s="25">
        <f t="shared" si="1"/>
        <v>222.26263059410573</v>
      </c>
      <c r="O43" s="32"/>
      <c r="P43" s="41"/>
      <c r="Q43" s="65"/>
      <c r="R43" s="65"/>
      <c r="S43" s="84"/>
      <c r="T43" s="66"/>
      <c r="U43" s="171"/>
    </row>
    <row r="44" spans="1:21" s="4" customFormat="1" ht="27" customHeight="1" x14ac:dyDescent="0.15">
      <c r="A44" s="14"/>
      <c r="B44" s="51" t="s">
        <v>63</v>
      </c>
      <c r="C44" s="107">
        <v>40</v>
      </c>
      <c r="D44" s="131">
        <v>5</v>
      </c>
      <c r="E44" s="134">
        <v>8420005003295</v>
      </c>
      <c r="F44" s="74" t="s">
        <v>110</v>
      </c>
      <c r="G44" s="44" t="s">
        <v>324</v>
      </c>
      <c r="H44" s="21">
        <v>20</v>
      </c>
      <c r="I44" s="22">
        <v>118</v>
      </c>
      <c r="J44" s="23">
        <v>1181725</v>
      </c>
      <c r="K44" s="25">
        <f t="shared" si="0"/>
        <v>10014.618644067798</v>
      </c>
      <c r="L44" s="24">
        <v>8324</v>
      </c>
      <c r="M44" s="23">
        <v>1181725</v>
      </c>
      <c r="N44" s="25">
        <f t="shared" si="1"/>
        <v>141.9660019221528</v>
      </c>
      <c r="O44" s="32"/>
      <c r="P44" s="41"/>
      <c r="Q44" s="63"/>
      <c r="R44" s="63"/>
      <c r="S44" s="84"/>
      <c r="T44" s="64"/>
      <c r="U44" s="170"/>
    </row>
    <row r="45" spans="1:21" s="4" customFormat="1" ht="27" customHeight="1" x14ac:dyDescent="0.15">
      <c r="A45" s="14"/>
      <c r="B45" s="51" t="s">
        <v>63</v>
      </c>
      <c r="C45" s="107">
        <v>41</v>
      </c>
      <c r="D45" s="131">
        <v>2</v>
      </c>
      <c r="E45" s="134">
        <v>7420005002959</v>
      </c>
      <c r="F45" s="74" t="s">
        <v>111</v>
      </c>
      <c r="G45" s="44" t="s">
        <v>325</v>
      </c>
      <c r="H45" s="21">
        <v>24</v>
      </c>
      <c r="I45" s="22">
        <v>420</v>
      </c>
      <c r="J45" s="23">
        <v>6960278</v>
      </c>
      <c r="K45" s="25">
        <f t="shared" si="0"/>
        <v>16572.090476190475</v>
      </c>
      <c r="L45" s="24">
        <v>38565</v>
      </c>
      <c r="M45" s="23">
        <v>6960278</v>
      </c>
      <c r="N45" s="25">
        <f t="shared" si="1"/>
        <v>180.48173214054194</v>
      </c>
      <c r="O45" s="32"/>
      <c r="P45" s="41"/>
      <c r="Q45" s="65" t="s">
        <v>286</v>
      </c>
      <c r="R45" s="65"/>
      <c r="S45" s="84">
        <v>8.8999999999999996E-2</v>
      </c>
      <c r="T45" s="66"/>
      <c r="U45" s="171">
        <v>0</v>
      </c>
    </row>
    <row r="46" spans="1:21" s="4" customFormat="1" ht="27" customHeight="1" x14ac:dyDescent="0.15">
      <c r="A46" s="14"/>
      <c r="B46" s="51" t="s">
        <v>63</v>
      </c>
      <c r="C46" s="107">
        <v>42</v>
      </c>
      <c r="D46" s="131">
        <v>3</v>
      </c>
      <c r="E46" s="134" t="s">
        <v>112</v>
      </c>
      <c r="F46" s="74" t="s">
        <v>113</v>
      </c>
      <c r="G46" s="44" t="s">
        <v>326</v>
      </c>
      <c r="H46" s="21">
        <v>30</v>
      </c>
      <c r="I46" s="22">
        <v>377</v>
      </c>
      <c r="J46" s="23">
        <v>10846806</v>
      </c>
      <c r="K46" s="25">
        <f t="shared" si="0"/>
        <v>28771.368700265251</v>
      </c>
      <c r="L46" s="24">
        <v>25440</v>
      </c>
      <c r="M46" s="23">
        <v>10846806</v>
      </c>
      <c r="N46" s="25">
        <f t="shared" si="1"/>
        <v>426.36816037735849</v>
      </c>
      <c r="O46" s="32"/>
      <c r="P46" s="41"/>
      <c r="Q46" s="63"/>
      <c r="R46" s="63"/>
      <c r="S46" s="84"/>
      <c r="T46" s="64"/>
      <c r="U46" s="170"/>
    </row>
    <row r="47" spans="1:21" s="4" customFormat="1" ht="27" customHeight="1" x14ac:dyDescent="0.15">
      <c r="A47" s="14"/>
      <c r="B47" s="51" t="s">
        <v>63</v>
      </c>
      <c r="C47" s="107">
        <v>43</v>
      </c>
      <c r="D47" s="131">
        <v>5</v>
      </c>
      <c r="E47" s="134">
        <v>5420005003455</v>
      </c>
      <c r="F47" s="74" t="s">
        <v>114</v>
      </c>
      <c r="G47" s="44" t="s">
        <v>327</v>
      </c>
      <c r="H47" s="21">
        <v>20</v>
      </c>
      <c r="I47" s="22">
        <v>180</v>
      </c>
      <c r="J47" s="23">
        <v>1439084</v>
      </c>
      <c r="K47" s="25">
        <f t="shared" si="0"/>
        <v>7994.9111111111115</v>
      </c>
      <c r="L47" s="24">
        <v>11257</v>
      </c>
      <c r="M47" s="23">
        <v>1439084</v>
      </c>
      <c r="N47" s="25">
        <f t="shared" si="1"/>
        <v>127.83903349027273</v>
      </c>
      <c r="O47" s="32"/>
      <c r="P47" s="41"/>
      <c r="Q47" s="65"/>
      <c r="R47" s="65"/>
      <c r="S47" s="84"/>
      <c r="T47" s="66"/>
      <c r="U47" s="171"/>
    </row>
    <row r="48" spans="1:21" s="4" customFormat="1" ht="27" customHeight="1" x14ac:dyDescent="0.15">
      <c r="A48" s="14"/>
      <c r="B48" s="51" t="s">
        <v>63</v>
      </c>
      <c r="C48" s="107">
        <v>44</v>
      </c>
      <c r="D48" s="131">
        <v>2</v>
      </c>
      <c r="E48" s="134">
        <v>9420005005200</v>
      </c>
      <c r="F48" s="74" t="s">
        <v>115</v>
      </c>
      <c r="G48" s="44" t="s">
        <v>328</v>
      </c>
      <c r="H48" s="21">
        <v>40</v>
      </c>
      <c r="I48" s="22">
        <v>415</v>
      </c>
      <c r="J48" s="23">
        <v>4420794</v>
      </c>
      <c r="K48" s="25">
        <f t="shared" si="0"/>
        <v>10652.515662650603</v>
      </c>
      <c r="L48" s="24">
        <v>42063</v>
      </c>
      <c r="M48" s="23">
        <v>4420794</v>
      </c>
      <c r="N48" s="25">
        <f t="shared" si="1"/>
        <v>105.09935097353969</v>
      </c>
      <c r="O48" s="32"/>
      <c r="P48" s="41"/>
      <c r="Q48" s="63" t="s">
        <v>286</v>
      </c>
      <c r="R48" s="63"/>
      <c r="S48" s="84">
        <v>0.6</v>
      </c>
      <c r="T48" s="64"/>
      <c r="U48" s="170"/>
    </row>
    <row r="49" spans="1:21" s="4" customFormat="1" ht="27" customHeight="1" x14ac:dyDescent="0.15">
      <c r="A49" s="14"/>
      <c r="B49" s="51" t="s">
        <v>63</v>
      </c>
      <c r="C49" s="107">
        <v>45</v>
      </c>
      <c r="D49" s="131">
        <v>5</v>
      </c>
      <c r="E49" s="134" t="s">
        <v>116</v>
      </c>
      <c r="F49" s="74" t="s">
        <v>117</v>
      </c>
      <c r="G49" s="44" t="s">
        <v>329</v>
      </c>
      <c r="H49" s="21">
        <v>20</v>
      </c>
      <c r="I49" s="22">
        <v>258</v>
      </c>
      <c r="J49" s="23">
        <v>8575697</v>
      </c>
      <c r="K49" s="25">
        <f t="shared" si="0"/>
        <v>33239.135658914725</v>
      </c>
      <c r="L49" s="24">
        <v>24066</v>
      </c>
      <c r="M49" s="23">
        <v>8575697</v>
      </c>
      <c r="N49" s="25">
        <f t="shared" si="1"/>
        <v>356.34077121249896</v>
      </c>
      <c r="O49" s="32"/>
      <c r="P49" s="41"/>
      <c r="Q49" s="65" t="s">
        <v>286</v>
      </c>
      <c r="R49" s="65"/>
      <c r="S49" s="84">
        <v>1</v>
      </c>
      <c r="T49" s="66"/>
      <c r="U49" s="171"/>
    </row>
    <row r="50" spans="1:21" s="4" customFormat="1" ht="27" customHeight="1" x14ac:dyDescent="0.15">
      <c r="A50" s="14"/>
      <c r="B50" s="51" t="s">
        <v>63</v>
      </c>
      <c r="C50" s="107">
        <v>46</v>
      </c>
      <c r="D50" s="131">
        <v>3</v>
      </c>
      <c r="E50" s="134">
        <v>2420005002765</v>
      </c>
      <c r="F50" s="74" t="s">
        <v>113</v>
      </c>
      <c r="G50" s="44" t="s">
        <v>330</v>
      </c>
      <c r="H50" s="21">
        <v>25</v>
      </c>
      <c r="I50" s="22">
        <v>225</v>
      </c>
      <c r="J50" s="23">
        <v>8482515</v>
      </c>
      <c r="K50" s="25">
        <f t="shared" si="0"/>
        <v>37700.066666666666</v>
      </c>
      <c r="L50" s="24">
        <v>18639</v>
      </c>
      <c r="M50" s="23">
        <v>8482515</v>
      </c>
      <c r="N50" s="25">
        <f t="shared" si="1"/>
        <v>455.09496217608239</v>
      </c>
      <c r="O50" s="32"/>
      <c r="P50" s="41"/>
      <c r="Q50" s="63"/>
      <c r="R50" s="63"/>
      <c r="S50" s="84"/>
      <c r="T50" s="64"/>
      <c r="U50" s="170"/>
    </row>
    <row r="51" spans="1:21" s="4" customFormat="1" ht="27" customHeight="1" x14ac:dyDescent="0.15">
      <c r="A51" s="14"/>
      <c r="B51" s="51" t="s">
        <v>63</v>
      </c>
      <c r="C51" s="107">
        <v>47</v>
      </c>
      <c r="D51" s="131">
        <v>5</v>
      </c>
      <c r="E51" s="134" t="s">
        <v>118</v>
      </c>
      <c r="F51" s="74" t="s">
        <v>119</v>
      </c>
      <c r="G51" s="44" t="s">
        <v>331</v>
      </c>
      <c r="H51" s="21">
        <v>20</v>
      </c>
      <c r="I51" s="22">
        <v>311</v>
      </c>
      <c r="J51" s="23">
        <v>3882950</v>
      </c>
      <c r="K51" s="25">
        <f t="shared" si="0"/>
        <v>12485.369774919614</v>
      </c>
      <c r="L51" s="24">
        <v>29754</v>
      </c>
      <c r="M51" s="23">
        <v>3882950</v>
      </c>
      <c r="N51" s="25">
        <f t="shared" si="1"/>
        <v>130.50178127310613</v>
      </c>
      <c r="O51" s="32"/>
      <c r="P51" s="41"/>
      <c r="Q51" s="65" t="s">
        <v>286</v>
      </c>
      <c r="R51" s="65"/>
      <c r="S51" s="84">
        <v>0.152</v>
      </c>
      <c r="T51" s="66"/>
      <c r="U51" s="171"/>
    </row>
    <row r="52" spans="1:21" s="4" customFormat="1" ht="27" customHeight="1" x14ac:dyDescent="0.15">
      <c r="A52" s="14"/>
      <c r="B52" s="51" t="s">
        <v>63</v>
      </c>
      <c r="C52" s="107">
        <v>48</v>
      </c>
      <c r="D52" s="131">
        <v>2</v>
      </c>
      <c r="E52" s="134">
        <v>7420005000351</v>
      </c>
      <c r="F52" s="74" t="s">
        <v>120</v>
      </c>
      <c r="G52" s="44" t="s">
        <v>332</v>
      </c>
      <c r="H52" s="21">
        <v>40</v>
      </c>
      <c r="I52" s="22">
        <v>271</v>
      </c>
      <c r="J52" s="23">
        <v>3141253</v>
      </c>
      <c r="K52" s="25">
        <f t="shared" si="0"/>
        <v>11591.339483394833</v>
      </c>
      <c r="L52" s="24">
        <v>43997</v>
      </c>
      <c r="M52" s="23">
        <v>3141253</v>
      </c>
      <c r="N52" s="25">
        <f t="shared" si="1"/>
        <v>71.39698161238266</v>
      </c>
      <c r="O52" s="32"/>
      <c r="P52" s="41"/>
      <c r="Q52" s="63"/>
      <c r="R52" s="63"/>
      <c r="S52" s="84"/>
      <c r="T52" s="64"/>
      <c r="U52" s="170"/>
    </row>
    <row r="53" spans="1:21" s="4" customFormat="1" ht="27" customHeight="1" x14ac:dyDescent="0.15">
      <c r="A53" s="14"/>
      <c r="B53" s="51" t="s">
        <v>63</v>
      </c>
      <c r="C53" s="107">
        <v>49</v>
      </c>
      <c r="D53" s="131">
        <v>4</v>
      </c>
      <c r="E53" s="134">
        <v>4420003001825</v>
      </c>
      <c r="F53" s="74" t="s">
        <v>121</v>
      </c>
      <c r="G53" s="52" t="s">
        <v>333</v>
      </c>
      <c r="H53" s="21">
        <v>20</v>
      </c>
      <c r="I53" s="22">
        <v>112</v>
      </c>
      <c r="J53" s="23">
        <v>2368992</v>
      </c>
      <c r="K53" s="25">
        <f t="shared" si="0"/>
        <v>21151.714285714286</v>
      </c>
      <c r="L53" s="24">
        <v>7167</v>
      </c>
      <c r="M53" s="23">
        <v>2368992</v>
      </c>
      <c r="N53" s="25">
        <f t="shared" si="1"/>
        <v>330.54164922561739</v>
      </c>
      <c r="O53" s="32"/>
      <c r="P53" s="41"/>
      <c r="Q53" s="63"/>
      <c r="R53" s="63"/>
      <c r="S53" s="84"/>
      <c r="T53" s="64"/>
      <c r="U53" s="170"/>
    </row>
    <row r="54" spans="1:21" s="4" customFormat="1" ht="27" customHeight="1" x14ac:dyDescent="0.15">
      <c r="A54" s="14"/>
      <c r="B54" s="51" t="s">
        <v>63</v>
      </c>
      <c r="C54" s="107">
        <v>50</v>
      </c>
      <c r="D54" s="131">
        <v>2</v>
      </c>
      <c r="E54" s="134">
        <v>5420005000394</v>
      </c>
      <c r="F54" s="74" t="s">
        <v>122</v>
      </c>
      <c r="G54" s="44" t="s">
        <v>334</v>
      </c>
      <c r="H54" s="21">
        <v>20</v>
      </c>
      <c r="I54" s="22">
        <v>219</v>
      </c>
      <c r="J54" s="23">
        <v>3301150</v>
      </c>
      <c r="K54" s="25">
        <f t="shared" si="0"/>
        <v>15073.744292237443</v>
      </c>
      <c r="L54" s="24">
        <v>20588</v>
      </c>
      <c r="M54" s="23">
        <v>3301150</v>
      </c>
      <c r="N54" s="25">
        <f t="shared" si="1"/>
        <v>160.34340392461627</v>
      </c>
      <c r="O54" s="32"/>
      <c r="P54" s="41"/>
      <c r="Q54" s="65"/>
      <c r="R54" s="65"/>
      <c r="S54" s="84"/>
      <c r="T54" s="66"/>
      <c r="U54" s="171"/>
    </row>
    <row r="55" spans="1:21" s="4" customFormat="1" ht="27" customHeight="1" x14ac:dyDescent="0.15">
      <c r="A55" s="14"/>
      <c r="B55" s="51" t="s">
        <v>63</v>
      </c>
      <c r="C55" s="107">
        <v>51</v>
      </c>
      <c r="D55" s="131">
        <v>2</v>
      </c>
      <c r="E55" s="134">
        <v>5000020028347</v>
      </c>
      <c r="F55" s="74" t="s">
        <v>123</v>
      </c>
      <c r="G55" s="44" t="s">
        <v>335</v>
      </c>
      <c r="H55" s="21">
        <v>60</v>
      </c>
      <c r="I55" s="22">
        <v>706</v>
      </c>
      <c r="J55" s="23">
        <v>7636510</v>
      </c>
      <c r="K55" s="25">
        <f t="shared" si="0"/>
        <v>10816.586402266288</v>
      </c>
      <c r="L55" s="24">
        <v>81162.3</v>
      </c>
      <c r="M55" s="23">
        <v>7636510</v>
      </c>
      <c r="N55" s="25">
        <f t="shared" si="1"/>
        <v>94.089374007390134</v>
      </c>
      <c r="O55" s="32"/>
      <c r="P55" s="41"/>
      <c r="Q55" s="96"/>
      <c r="R55" s="105"/>
      <c r="S55" s="84"/>
      <c r="T55" s="95"/>
      <c r="U55" s="172"/>
    </row>
    <row r="56" spans="1:21" s="4" customFormat="1" ht="27" customHeight="1" x14ac:dyDescent="0.15">
      <c r="A56" s="14"/>
      <c r="B56" s="51" t="s">
        <v>63</v>
      </c>
      <c r="C56" s="107">
        <v>52</v>
      </c>
      <c r="D56" s="131">
        <v>2</v>
      </c>
      <c r="E56" s="134" t="s">
        <v>124</v>
      </c>
      <c r="F56" s="74" t="s">
        <v>125</v>
      </c>
      <c r="G56" s="44" t="s">
        <v>336</v>
      </c>
      <c r="H56" s="21">
        <v>20</v>
      </c>
      <c r="I56" s="22">
        <v>223</v>
      </c>
      <c r="J56" s="23">
        <v>2411898</v>
      </c>
      <c r="K56" s="25">
        <f t="shared" si="0"/>
        <v>10815.686098654709</v>
      </c>
      <c r="L56" s="24">
        <v>14526</v>
      </c>
      <c r="M56" s="23">
        <v>2411898</v>
      </c>
      <c r="N56" s="25">
        <f t="shared" si="1"/>
        <v>166.04006608839322</v>
      </c>
      <c r="O56" s="32"/>
      <c r="P56" s="41"/>
      <c r="Q56" s="65"/>
      <c r="R56" s="65"/>
      <c r="S56" s="84"/>
      <c r="T56" s="66"/>
      <c r="U56" s="171"/>
    </row>
    <row r="57" spans="1:21" s="4" customFormat="1" ht="27" customHeight="1" x14ac:dyDescent="0.15">
      <c r="A57" s="14"/>
      <c r="B57" s="51" t="s">
        <v>63</v>
      </c>
      <c r="C57" s="107">
        <v>53</v>
      </c>
      <c r="D57" s="131">
        <v>5</v>
      </c>
      <c r="E57" s="134">
        <v>3420005006229</v>
      </c>
      <c r="F57" s="74" t="s">
        <v>126</v>
      </c>
      <c r="G57" s="44" t="s">
        <v>337</v>
      </c>
      <c r="H57" s="21">
        <v>20</v>
      </c>
      <c r="I57" s="22">
        <v>131</v>
      </c>
      <c r="J57" s="23">
        <v>1274150</v>
      </c>
      <c r="K57" s="25">
        <f t="shared" si="0"/>
        <v>9726.3358778625952</v>
      </c>
      <c r="L57" s="24">
        <v>6770</v>
      </c>
      <c r="M57" s="23">
        <v>1274150</v>
      </c>
      <c r="N57" s="25">
        <f t="shared" si="1"/>
        <v>188.20531757754802</v>
      </c>
      <c r="O57" s="32"/>
      <c r="P57" s="41"/>
      <c r="Q57" s="63"/>
      <c r="R57" s="63"/>
      <c r="S57" s="84"/>
      <c r="T57" s="64"/>
      <c r="U57" s="170"/>
    </row>
    <row r="58" spans="1:21" s="4" customFormat="1" ht="27" customHeight="1" x14ac:dyDescent="0.15">
      <c r="A58" s="14"/>
      <c r="B58" s="51" t="s">
        <v>63</v>
      </c>
      <c r="C58" s="107">
        <v>54</v>
      </c>
      <c r="D58" s="131">
        <v>2</v>
      </c>
      <c r="E58" s="134">
        <v>2420005007392</v>
      </c>
      <c r="F58" s="74" t="s">
        <v>127</v>
      </c>
      <c r="G58" s="44" t="s">
        <v>338</v>
      </c>
      <c r="H58" s="21">
        <v>20</v>
      </c>
      <c r="I58" s="22">
        <v>65</v>
      </c>
      <c r="J58" s="23">
        <v>1679500</v>
      </c>
      <c r="K58" s="25">
        <f t="shared" si="0"/>
        <v>25838.461538461539</v>
      </c>
      <c r="L58" s="24">
        <v>4500</v>
      </c>
      <c r="M58" s="23">
        <v>1679500</v>
      </c>
      <c r="N58" s="25">
        <f t="shared" si="1"/>
        <v>373.22222222222223</v>
      </c>
      <c r="O58" s="32"/>
      <c r="P58" s="41"/>
      <c r="Q58" s="65"/>
      <c r="R58" s="65"/>
      <c r="S58" s="84"/>
      <c r="T58" s="66"/>
      <c r="U58" s="171"/>
    </row>
    <row r="59" spans="1:21" s="4" customFormat="1" ht="27" customHeight="1" x14ac:dyDescent="0.15">
      <c r="A59" s="14"/>
      <c r="B59" s="51" t="s">
        <v>63</v>
      </c>
      <c r="C59" s="107">
        <v>55</v>
      </c>
      <c r="D59" s="131">
        <v>2</v>
      </c>
      <c r="E59" s="134">
        <v>9420005003542</v>
      </c>
      <c r="F59" s="74" t="s">
        <v>79</v>
      </c>
      <c r="G59" s="44" t="s">
        <v>339</v>
      </c>
      <c r="H59" s="21">
        <v>20</v>
      </c>
      <c r="I59" s="22">
        <v>249</v>
      </c>
      <c r="J59" s="23">
        <v>2592150</v>
      </c>
      <c r="K59" s="25">
        <f t="shared" si="0"/>
        <v>10410.240963855422</v>
      </c>
      <c r="L59" s="24">
        <v>24745</v>
      </c>
      <c r="M59" s="23">
        <v>2592150</v>
      </c>
      <c r="N59" s="25">
        <f t="shared" si="1"/>
        <v>104.75449585774903</v>
      </c>
      <c r="O59" s="32"/>
      <c r="P59" s="41"/>
      <c r="Q59" s="63"/>
      <c r="R59" s="63"/>
      <c r="S59" s="84"/>
      <c r="T59" s="64"/>
      <c r="U59" s="170"/>
    </row>
    <row r="60" spans="1:21" s="4" customFormat="1" ht="27" customHeight="1" x14ac:dyDescent="0.15">
      <c r="A60" s="14"/>
      <c r="B60" s="51" t="s">
        <v>63</v>
      </c>
      <c r="C60" s="107">
        <v>56</v>
      </c>
      <c r="D60" s="131">
        <v>2</v>
      </c>
      <c r="E60" s="134">
        <v>3420005000355</v>
      </c>
      <c r="F60" s="74" t="s">
        <v>128</v>
      </c>
      <c r="G60" s="46" t="s">
        <v>340</v>
      </c>
      <c r="H60" s="21">
        <v>29</v>
      </c>
      <c r="I60" s="22">
        <v>240</v>
      </c>
      <c r="J60" s="23">
        <v>2867700</v>
      </c>
      <c r="K60" s="25">
        <f t="shared" si="0"/>
        <v>11948.75</v>
      </c>
      <c r="L60" s="24">
        <v>24144</v>
      </c>
      <c r="M60" s="23">
        <v>2867700</v>
      </c>
      <c r="N60" s="25">
        <f t="shared" si="1"/>
        <v>118.77485089463221</v>
      </c>
      <c r="O60" s="32"/>
      <c r="P60" s="41"/>
      <c r="Q60" s="65"/>
      <c r="R60" s="65"/>
      <c r="S60" s="84"/>
      <c r="T60" s="66"/>
      <c r="U60" s="171"/>
    </row>
    <row r="61" spans="1:21" s="4" customFormat="1" ht="27" customHeight="1" x14ac:dyDescent="0.15">
      <c r="A61" s="14"/>
      <c r="B61" s="51" t="s">
        <v>63</v>
      </c>
      <c r="C61" s="107">
        <v>57</v>
      </c>
      <c r="D61" s="131">
        <v>1</v>
      </c>
      <c r="E61" s="134">
        <v>9420005006017</v>
      </c>
      <c r="F61" s="74" t="s">
        <v>129</v>
      </c>
      <c r="G61" s="55" t="s">
        <v>341</v>
      </c>
      <c r="H61" s="21">
        <v>20</v>
      </c>
      <c r="I61" s="22">
        <v>250</v>
      </c>
      <c r="J61" s="23">
        <v>5805520</v>
      </c>
      <c r="K61" s="25">
        <f t="shared" si="0"/>
        <v>23222.080000000002</v>
      </c>
      <c r="L61" s="24">
        <v>18320</v>
      </c>
      <c r="M61" s="23">
        <v>5805520</v>
      </c>
      <c r="N61" s="25">
        <f t="shared" si="1"/>
        <v>316.89519650655023</v>
      </c>
      <c r="O61" s="32"/>
      <c r="P61" s="41"/>
      <c r="Q61" s="63"/>
      <c r="R61" s="63"/>
      <c r="S61" s="84"/>
      <c r="T61" s="64"/>
      <c r="U61" s="170"/>
    </row>
    <row r="62" spans="1:21" s="4" customFormat="1" ht="27" customHeight="1" x14ac:dyDescent="0.15">
      <c r="A62" s="14"/>
      <c r="B62" s="51" t="s">
        <v>63</v>
      </c>
      <c r="C62" s="107">
        <v>58</v>
      </c>
      <c r="D62" s="131">
        <v>4</v>
      </c>
      <c r="E62" s="134" t="s">
        <v>130</v>
      </c>
      <c r="F62" s="74" t="s">
        <v>131</v>
      </c>
      <c r="G62" s="46" t="s">
        <v>131</v>
      </c>
      <c r="H62" s="21">
        <v>10</v>
      </c>
      <c r="I62" s="22">
        <v>28</v>
      </c>
      <c r="J62" s="23">
        <v>772200</v>
      </c>
      <c r="K62" s="25">
        <f t="shared" si="0"/>
        <v>27578.571428571428</v>
      </c>
      <c r="L62" s="24">
        <v>2118</v>
      </c>
      <c r="M62" s="23">
        <v>772200</v>
      </c>
      <c r="N62" s="25">
        <f t="shared" si="1"/>
        <v>364.58923512747873</v>
      </c>
      <c r="O62" s="32"/>
      <c r="P62" s="41"/>
      <c r="Q62" s="65"/>
      <c r="R62" s="65"/>
      <c r="S62" s="84"/>
      <c r="T62" s="66"/>
      <c r="U62" s="171"/>
    </row>
    <row r="63" spans="1:21" s="4" customFormat="1" ht="27" customHeight="1" x14ac:dyDescent="0.15">
      <c r="A63" s="14"/>
      <c r="B63" s="51" t="s">
        <v>63</v>
      </c>
      <c r="C63" s="107">
        <v>59</v>
      </c>
      <c r="D63" s="131">
        <v>5</v>
      </c>
      <c r="E63" s="134">
        <v>8420005002462</v>
      </c>
      <c r="F63" s="74" t="s">
        <v>132</v>
      </c>
      <c r="G63" s="46" t="s">
        <v>342</v>
      </c>
      <c r="H63" s="21">
        <v>20</v>
      </c>
      <c r="I63" s="22">
        <v>292</v>
      </c>
      <c r="J63" s="23">
        <v>1422000</v>
      </c>
      <c r="K63" s="25">
        <f t="shared" si="0"/>
        <v>4869.8630136986303</v>
      </c>
      <c r="L63" s="24">
        <v>10524</v>
      </c>
      <c r="M63" s="23">
        <v>1422000</v>
      </c>
      <c r="N63" s="25">
        <f t="shared" si="1"/>
        <v>135.11972633979477</v>
      </c>
      <c r="O63" s="32"/>
      <c r="P63" s="41"/>
      <c r="Q63" s="63"/>
      <c r="R63" s="63"/>
      <c r="S63" s="84"/>
      <c r="T63" s="64"/>
      <c r="U63" s="170"/>
    </row>
    <row r="64" spans="1:21" s="4" customFormat="1" ht="27" customHeight="1" x14ac:dyDescent="0.15">
      <c r="A64" s="14"/>
      <c r="B64" s="51" t="s">
        <v>63</v>
      </c>
      <c r="C64" s="107">
        <v>60</v>
      </c>
      <c r="D64" s="131">
        <v>2</v>
      </c>
      <c r="E64" s="134">
        <v>1420005005777</v>
      </c>
      <c r="F64" s="74" t="s">
        <v>133</v>
      </c>
      <c r="G64" s="46" t="s">
        <v>343</v>
      </c>
      <c r="H64" s="21">
        <v>20</v>
      </c>
      <c r="I64" s="22">
        <v>291</v>
      </c>
      <c r="J64" s="23">
        <v>2656940</v>
      </c>
      <c r="K64" s="25">
        <f t="shared" si="0"/>
        <v>9130.378006872852</v>
      </c>
      <c r="L64" s="24">
        <v>27274.5</v>
      </c>
      <c r="M64" s="23">
        <v>2656940</v>
      </c>
      <c r="N64" s="25">
        <f t="shared" si="1"/>
        <v>97.414801371244209</v>
      </c>
      <c r="O64" s="32"/>
      <c r="P64" s="41"/>
      <c r="Q64" s="65"/>
      <c r="R64" s="65"/>
      <c r="S64" s="84"/>
      <c r="T64" s="66"/>
      <c r="U64" s="171"/>
    </row>
    <row r="65" spans="1:21" s="4" customFormat="1" ht="27" customHeight="1" x14ac:dyDescent="0.15">
      <c r="A65" s="14"/>
      <c r="B65" s="51" t="s">
        <v>63</v>
      </c>
      <c r="C65" s="107">
        <v>61</v>
      </c>
      <c r="D65" s="131">
        <v>4</v>
      </c>
      <c r="E65" s="134" t="s">
        <v>134</v>
      </c>
      <c r="F65" s="74" t="s">
        <v>135</v>
      </c>
      <c r="G65" s="46" t="s">
        <v>344</v>
      </c>
      <c r="H65" s="21">
        <v>30</v>
      </c>
      <c r="I65" s="22">
        <v>451</v>
      </c>
      <c r="J65" s="23">
        <v>5898044</v>
      </c>
      <c r="K65" s="25">
        <f t="shared" si="0"/>
        <v>13077.702882483371</v>
      </c>
      <c r="L65" s="24">
        <v>26704</v>
      </c>
      <c r="M65" s="23">
        <v>5898044</v>
      </c>
      <c r="N65" s="25">
        <f t="shared" si="1"/>
        <v>220.86743559017376</v>
      </c>
      <c r="O65" s="32"/>
      <c r="P65" s="41"/>
      <c r="Q65" s="63"/>
      <c r="R65" s="63"/>
      <c r="S65" s="84"/>
      <c r="T65" s="64"/>
      <c r="U65" s="170"/>
    </row>
    <row r="66" spans="1:21" s="4" customFormat="1" ht="27" customHeight="1" x14ac:dyDescent="0.15">
      <c r="A66" s="14"/>
      <c r="B66" s="51" t="s">
        <v>63</v>
      </c>
      <c r="C66" s="107">
        <v>62</v>
      </c>
      <c r="D66" s="131">
        <v>5</v>
      </c>
      <c r="E66" s="134">
        <v>4420005002334</v>
      </c>
      <c r="F66" s="74" t="s">
        <v>136</v>
      </c>
      <c r="G66" s="46" t="s">
        <v>345</v>
      </c>
      <c r="H66" s="21">
        <v>20</v>
      </c>
      <c r="I66" s="22">
        <v>213</v>
      </c>
      <c r="J66" s="23">
        <v>1280800</v>
      </c>
      <c r="K66" s="25">
        <f t="shared" si="0"/>
        <v>6013.1455399061033</v>
      </c>
      <c r="L66" s="24">
        <v>13838</v>
      </c>
      <c r="M66" s="23">
        <v>1280800</v>
      </c>
      <c r="N66" s="25">
        <f t="shared" si="1"/>
        <v>92.556727850845505</v>
      </c>
      <c r="O66" s="32"/>
      <c r="P66" s="41"/>
      <c r="Q66" s="65" t="s">
        <v>286</v>
      </c>
      <c r="R66" s="65"/>
      <c r="S66" s="84">
        <v>3.0300000000000001E-2</v>
      </c>
      <c r="T66" s="66"/>
      <c r="U66" s="171"/>
    </row>
    <row r="67" spans="1:21" s="4" customFormat="1" ht="27" customHeight="1" x14ac:dyDescent="0.15">
      <c r="A67" s="14"/>
      <c r="B67" s="51" t="s">
        <v>63</v>
      </c>
      <c r="C67" s="107">
        <v>63</v>
      </c>
      <c r="D67" s="131">
        <v>5</v>
      </c>
      <c r="E67" s="134">
        <v>6420005002308</v>
      </c>
      <c r="F67" s="74" t="s">
        <v>137</v>
      </c>
      <c r="G67" s="46" t="s">
        <v>346</v>
      </c>
      <c r="H67" s="21">
        <v>20</v>
      </c>
      <c r="I67" s="22">
        <v>120</v>
      </c>
      <c r="J67" s="23">
        <v>594900</v>
      </c>
      <c r="K67" s="25">
        <f t="shared" si="0"/>
        <v>4957.5</v>
      </c>
      <c r="L67" s="24">
        <v>10860</v>
      </c>
      <c r="M67" s="23">
        <v>594900</v>
      </c>
      <c r="N67" s="25">
        <f t="shared" si="1"/>
        <v>54.77900552486188</v>
      </c>
      <c r="O67" s="32"/>
      <c r="P67" s="41"/>
      <c r="Q67" s="63"/>
      <c r="R67" s="63"/>
      <c r="S67" s="84"/>
      <c r="T67" s="64"/>
      <c r="U67" s="170"/>
    </row>
    <row r="68" spans="1:21" s="4" customFormat="1" ht="27" customHeight="1" x14ac:dyDescent="0.15">
      <c r="A68" s="14"/>
      <c r="B68" s="51" t="s">
        <v>63</v>
      </c>
      <c r="C68" s="107">
        <v>64</v>
      </c>
      <c r="D68" s="131">
        <v>2</v>
      </c>
      <c r="E68" s="134">
        <v>8420005000359</v>
      </c>
      <c r="F68" s="74" t="s">
        <v>138</v>
      </c>
      <c r="G68" s="46" t="s">
        <v>347</v>
      </c>
      <c r="H68" s="21">
        <v>20</v>
      </c>
      <c r="I68" s="22">
        <v>204</v>
      </c>
      <c r="J68" s="23">
        <v>2130511</v>
      </c>
      <c r="K68" s="25">
        <f t="shared" si="0"/>
        <v>10443.681372549019</v>
      </c>
      <c r="L68" s="24">
        <v>9931</v>
      </c>
      <c r="M68" s="23">
        <v>2130511</v>
      </c>
      <c r="N68" s="25">
        <f t="shared" si="1"/>
        <v>214.53136642835565</v>
      </c>
      <c r="O68" s="32"/>
      <c r="P68" s="41"/>
      <c r="Q68" s="65"/>
      <c r="R68" s="65"/>
      <c r="S68" s="84"/>
      <c r="T68" s="66"/>
      <c r="U68" s="171"/>
    </row>
    <row r="69" spans="1:21" s="4" customFormat="1" ht="27" customHeight="1" x14ac:dyDescent="0.15">
      <c r="A69" s="14"/>
      <c r="B69" s="51" t="s">
        <v>63</v>
      </c>
      <c r="C69" s="107">
        <v>65</v>
      </c>
      <c r="D69" s="131">
        <v>4</v>
      </c>
      <c r="E69" s="134">
        <v>5420003002112</v>
      </c>
      <c r="F69" s="74" t="s">
        <v>139</v>
      </c>
      <c r="G69" s="46" t="s">
        <v>348</v>
      </c>
      <c r="H69" s="21">
        <v>20</v>
      </c>
      <c r="I69" s="22">
        <v>96</v>
      </c>
      <c r="J69" s="23">
        <v>1895077</v>
      </c>
      <c r="K69" s="25">
        <f t="shared" si="0"/>
        <v>19740.385416666668</v>
      </c>
      <c r="L69" s="24">
        <v>6443</v>
      </c>
      <c r="M69" s="23">
        <f>J69</f>
        <v>1895077</v>
      </c>
      <c r="N69" s="25">
        <f t="shared" si="1"/>
        <v>294.12959801334785</v>
      </c>
      <c r="O69" s="32"/>
      <c r="P69" s="41"/>
      <c r="Q69" s="63" t="s">
        <v>286</v>
      </c>
      <c r="R69" s="63"/>
      <c r="S69" s="84">
        <v>1.6E-2</v>
      </c>
      <c r="T69" s="64" t="s">
        <v>286</v>
      </c>
      <c r="U69" s="170">
        <v>0</v>
      </c>
    </row>
    <row r="70" spans="1:21" s="4" customFormat="1" ht="27" customHeight="1" x14ac:dyDescent="0.15">
      <c r="A70" s="14"/>
      <c r="B70" s="51" t="s">
        <v>63</v>
      </c>
      <c r="C70" s="107">
        <v>66</v>
      </c>
      <c r="D70" s="131">
        <v>4</v>
      </c>
      <c r="E70" s="134">
        <v>3420001016826</v>
      </c>
      <c r="F70" s="74" t="s">
        <v>140</v>
      </c>
      <c r="G70" s="46" t="s">
        <v>349</v>
      </c>
      <c r="H70" s="21">
        <v>20</v>
      </c>
      <c r="I70" s="22">
        <v>227</v>
      </c>
      <c r="J70" s="23">
        <v>3213575</v>
      </c>
      <c r="K70" s="25">
        <f t="shared" si="0"/>
        <v>14156.718061674008</v>
      </c>
      <c r="L70" s="24">
        <v>10394</v>
      </c>
      <c r="M70" s="23">
        <v>3213575</v>
      </c>
      <c r="N70" s="25">
        <f t="shared" si="1"/>
        <v>309.17596690398307</v>
      </c>
      <c r="O70" s="32"/>
      <c r="P70" s="41"/>
      <c r="Q70" s="65"/>
      <c r="R70" s="65"/>
      <c r="S70" s="84"/>
      <c r="T70" s="66"/>
      <c r="U70" s="171"/>
    </row>
    <row r="71" spans="1:21" s="4" customFormat="1" ht="27" customHeight="1" x14ac:dyDescent="0.15">
      <c r="A71" s="14"/>
      <c r="B71" s="51" t="s">
        <v>63</v>
      </c>
      <c r="C71" s="107">
        <v>67</v>
      </c>
      <c r="D71" s="131">
        <v>4</v>
      </c>
      <c r="E71" s="134">
        <v>8420001012746</v>
      </c>
      <c r="F71" s="74" t="s">
        <v>141</v>
      </c>
      <c r="G71" s="46" t="s">
        <v>350</v>
      </c>
      <c r="H71" s="21">
        <v>20</v>
      </c>
      <c r="I71" s="22">
        <v>250</v>
      </c>
      <c r="J71" s="23">
        <v>1094844</v>
      </c>
      <c r="K71" s="25">
        <f t="shared" si="0"/>
        <v>4379.3760000000002</v>
      </c>
      <c r="L71" s="24">
        <v>12924</v>
      </c>
      <c r="M71" s="23">
        <v>1094844</v>
      </c>
      <c r="N71" s="25">
        <f t="shared" si="1"/>
        <v>84.714020427112345</v>
      </c>
      <c r="O71" s="32"/>
      <c r="P71" s="41"/>
      <c r="Q71" s="63" t="s">
        <v>286</v>
      </c>
      <c r="R71" s="63"/>
      <c r="S71" s="84">
        <v>0.10199999999999999</v>
      </c>
      <c r="T71" s="64"/>
      <c r="U71" s="170"/>
    </row>
    <row r="72" spans="1:21" s="4" customFormat="1" ht="27" customHeight="1" x14ac:dyDescent="0.15">
      <c r="A72" s="14"/>
      <c r="B72" s="51" t="s">
        <v>63</v>
      </c>
      <c r="C72" s="107">
        <v>68</v>
      </c>
      <c r="D72" s="131">
        <v>5</v>
      </c>
      <c r="E72" s="134">
        <v>6420005005434</v>
      </c>
      <c r="F72" s="74" t="s">
        <v>142</v>
      </c>
      <c r="G72" s="44" t="s">
        <v>351</v>
      </c>
      <c r="H72" s="21">
        <v>20</v>
      </c>
      <c r="I72" s="22">
        <v>152</v>
      </c>
      <c r="J72" s="23">
        <v>1789570</v>
      </c>
      <c r="K72" s="25">
        <f t="shared" si="0"/>
        <v>11773.486842105263</v>
      </c>
      <c r="L72" s="24">
        <v>9005</v>
      </c>
      <c r="M72" s="23">
        <v>1789570</v>
      </c>
      <c r="N72" s="25">
        <f t="shared" si="1"/>
        <v>198.73070516379789</v>
      </c>
      <c r="O72" s="32"/>
      <c r="P72" s="41"/>
      <c r="Q72" s="65"/>
      <c r="R72" s="65"/>
      <c r="S72" s="84"/>
      <c r="T72" s="66"/>
      <c r="U72" s="171"/>
    </row>
    <row r="73" spans="1:21" s="4" customFormat="1" ht="27" customHeight="1" x14ac:dyDescent="0.15">
      <c r="A73" s="14"/>
      <c r="B73" s="51" t="s">
        <v>63</v>
      </c>
      <c r="C73" s="107">
        <v>69</v>
      </c>
      <c r="D73" s="131">
        <v>3</v>
      </c>
      <c r="E73" s="134" t="s">
        <v>112</v>
      </c>
      <c r="F73" s="74" t="s">
        <v>143</v>
      </c>
      <c r="G73" s="46" t="s">
        <v>352</v>
      </c>
      <c r="H73" s="21">
        <v>30</v>
      </c>
      <c r="I73" s="22">
        <v>423</v>
      </c>
      <c r="J73" s="23">
        <v>10660317</v>
      </c>
      <c r="K73" s="25">
        <f t="shared" si="0"/>
        <v>25201.695035460994</v>
      </c>
      <c r="L73" s="24">
        <v>20336</v>
      </c>
      <c r="M73" s="23">
        <v>10660317</v>
      </c>
      <c r="N73" s="25">
        <f t="shared" si="1"/>
        <v>524.20913650668763</v>
      </c>
      <c r="O73" s="32"/>
      <c r="P73" s="41"/>
      <c r="Q73" s="63"/>
      <c r="R73" s="63"/>
      <c r="S73" s="84"/>
      <c r="T73" s="64"/>
      <c r="U73" s="170"/>
    </row>
    <row r="74" spans="1:21" s="4" customFormat="1" ht="27" customHeight="1" x14ac:dyDescent="0.15">
      <c r="A74" s="14"/>
      <c r="B74" s="51" t="s">
        <v>63</v>
      </c>
      <c r="C74" s="107">
        <v>70</v>
      </c>
      <c r="D74" s="131">
        <v>2</v>
      </c>
      <c r="E74" s="134">
        <v>9420005002957</v>
      </c>
      <c r="F74" s="74" t="s">
        <v>144</v>
      </c>
      <c r="G74" s="46" t="s">
        <v>353</v>
      </c>
      <c r="H74" s="21">
        <v>20</v>
      </c>
      <c r="I74" s="22">
        <v>208</v>
      </c>
      <c r="J74" s="23">
        <v>3191110</v>
      </c>
      <c r="K74" s="25">
        <f t="shared" si="0"/>
        <v>15341.875</v>
      </c>
      <c r="L74" s="24">
        <v>21690</v>
      </c>
      <c r="M74" s="23">
        <v>3191110</v>
      </c>
      <c r="N74" s="25">
        <f t="shared" si="1"/>
        <v>147.12355924389121</v>
      </c>
      <c r="O74" s="32"/>
      <c r="P74" s="41"/>
      <c r="Q74" s="65" t="s">
        <v>286</v>
      </c>
      <c r="R74" s="65"/>
      <c r="S74" s="84">
        <v>0.30499999999999999</v>
      </c>
      <c r="T74" s="66"/>
      <c r="U74" s="171"/>
    </row>
    <row r="75" spans="1:21" s="4" customFormat="1" ht="27" customHeight="1" x14ac:dyDescent="0.15">
      <c r="A75" s="14"/>
      <c r="B75" s="51" t="s">
        <v>63</v>
      </c>
      <c r="C75" s="107">
        <v>71</v>
      </c>
      <c r="D75" s="131">
        <v>2</v>
      </c>
      <c r="E75" s="134">
        <v>8400000000000</v>
      </c>
      <c r="F75" s="74" t="s">
        <v>145</v>
      </c>
      <c r="G75" s="46" t="s">
        <v>354</v>
      </c>
      <c r="H75" s="21">
        <v>20</v>
      </c>
      <c r="I75" s="22">
        <v>122</v>
      </c>
      <c r="J75" s="23">
        <v>1534979</v>
      </c>
      <c r="K75" s="25">
        <f t="shared" si="0"/>
        <v>12581.795081967213</v>
      </c>
      <c r="L75" s="24">
        <v>9360</v>
      </c>
      <c r="M75" s="23">
        <v>1534979</v>
      </c>
      <c r="N75" s="25">
        <f t="shared" si="1"/>
        <v>163.99348290598292</v>
      </c>
      <c r="O75" s="32"/>
      <c r="P75" s="41"/>
      <c r="Q75" s="63" t="s">
        <v>286</v>
      </c>
      <c r="R75" s="63"/>
      <c r="S75" s="84">
        <v>0.60499999999999998</v>
      </c>
      <c r="T75" s="64"/>
      <c r="U75" s="170"/>
    </row>
    <row r="76" spans="1:21" s="4" customFormat="1" ht="27" customHeight="1" x14ac:dyDescent="0.15">
      <c r="A76" s="14"/>
      <c r="B76" s="51" t="s">
        <v>63</v>
      </c>
      <c r="C76" s="107">
        <v>72</v>
      </c>
      <c r="D76" s="131">
        <v>4</v>
      </c>
      <c r="E76" s="134">
        <v>3450001010743</v>
      </c>
      <c r="F76" s="74" t="s">
        <v>146</v>
      </c>
      <c r="G76" s="46" t="s">
        <v>355</v>
      </c>
      <c r="H76" s="21">
        <v>20</v>
      </c>
      <c r="I76" s="22">
        <v>245</v>
      </c>
      <c r="J76" s="23">
        <v>2720531.2</v>
      </c>
      <c r="K76" s="25">
        <f t="shared" si="0"/>
        <v>11104.208979591838</v>
      </c>
      <c r="L76" s="24">
        <v>12091.25</v>
      </c>
      <c r="M76" s="23">
        <v>2720531.2</v>
      </c>
      <c r="N76" s="25">
        <f t="shared" si="1"/>
        <v>224.99999586477827</v>
      </c>
      <c r="O76" s="32"/>
      <c r="P76" s="41"/>
      <c r="Q76" s="65"/>
      <c r="R76" s="65"/>
      <c r="S76" s="84"/>
      <c r="T76" s="66" t="s">
        <v>286</v>
      </c>
      <c r="U76" s="171">
        <v>0.05</v>
      </c>
    </row>
    <row r="77" spans="1:21" s="4" customFormat="1" ht="27" customHeight="1" x14ac:dyDescent="0.15">
      <c r="A77" s="14"/>
      <c r="B77" s="51" t="s">
        <v>63</v>
      </c>
      <c r="C77" s="107">
        <v>73</v>
      </c>
      <c r="D77" s="131">
        <v>2</v>
      </c>
      <c r="E77" s="134">
        <v>9420005007535</v>
      </c>
      <c r="F77" s="74" t="s">
        <v>147</v>
      </c>
      <c r="G77" s="55" t="s">
        <v>356</v>
      </c>
      <c r="H77" s="21">
        <v>20</v>
      </c>
      <c r="I77" s="22">
        <v>110</v>
      </c>
      <c r="J77" s="23">
        <v>982103</v>
      </c>
      <c r="K77" s="25">
        <f t="shared" si="0"/>
        <v>8928.2090909090912</v>
      </c>
      <c r="L77" s="24">
        <v>7156</v>
      </c>
      <c r="M77" s="23">
        <v>982103</v>
      </c>
      <c r="N77" s="25">
        <f t="shared" si="1"/>
        <v>137.24189491335943</v>
      </c>
      <c r="O77" s="32"/>
      <c r="P77" s="41"/>
      <c r="Q77" s="63"/>
      <c r="R77" s="63"/>
      <c r="S77" s="84"/>
      <c r="T77" s="64"/>
      <c r="U77" s="170"/>
    </row>
    <row r="78" spans="1:21" s="4" customFormat="1" ht="27" customHeight="1" x14ac:dyDescent="0.15">
      <c r="A78" s="14"/>
      <c r="B78" s="51" t="s">
        <v>63</v>
      </c>
      <c r="C78" s="107">
        <v>74</v>
      </c>
      <c r="D78" s="131">
        <v>2</v>
      </c>
      <c r="E78" s="134" t="s">
        <v>148</v>
      </c>
      <c r="F78" s="74" t="s">
        <v>149</v>
      </c>
      <c r="G78" s="46" t="s">
        <v>357</v>
      </c>
      <c r="H78" s="21">
        <v>20</v>
      </c>
      <c r="I78" s="22">
        <v>335</v>
      </c>
      <c r="J78" s="23">
        <v>9557330</v>
      </c>
      <c r="K78" s="25">
        <f t="shared" si="0"/>
        <v>28529.343283582089</v>
      </c>
      <c r="L78" s="24">
        <v>34203</v>
      </c>
      <c r="M78" s="23">
        <v>9557330</v>
      </c>
      <c r="N78" s="25">
        <f t="shared" si="1"/>
        <v>279.42958220039179</v>
      </c>
      <c r="O78" s="32"/>
      <c r="P78" s="41"/>
      <c r="Q78" s="65"/>
      <c r="R78" s="65"/>
      <c r="S78" s="84"/>
      <c r="T78" s="66"/>
      <c r="U78" s="171"/>
    </row>
    <row r="79" spans="1:21" s="4" customFormat="1" ht="27" customHeight="1" x14ac:dyDescent="0.15">
      <c r="A79" s="14"/>
      <c r="B79" s="51" t="s">
        <v>63</v>
      </c>
      <c r="C79" s="107">
        <v>75</v>
      </c>
      <c r="D79" s="131">
        <v>5</v>
      </c>
      <c r="E79" s="134" t="s">
        <v>150</v>
      </c>
      <c r="F79" s="74" t="s">
        <v>151</v>
      </c>
      <c r="G79" s="46" t="s">
        <v>358</v>
      </c>
      <c r="H79" s="21">
        <v>10</v>
      </c>
      <c r="I79" s="22">
        <v>78</v>
      </c>
      <c r="J79" s="23">
        <v>1820454</v>
      </c>
      <c r="K79" s="25">
        <f t="shared" si="0"/>
        <v>23339.153846153848</v>
      </c>
      <c r="L79" s="24">
        <v>5138</v>
      </c>
      <c r="M79" s="23">
        <v>1820454</v>
      </c>
      <c r="N79" s="25">
        <f t="shared" si="1"/>
        <v>354.31179447255744</v>
      </c>
      <c r="O79" s="32"/>
      <c r="P79" s="41"/>
      <c r="Q79" s="63"/>
      <c r="R79" s="63"/>
      <c r="S79" s="84"/>
      <c r="T79" s="64" t="s">
        <v>286</v>
      </c>
      <c r="U79" s="170">
        <v>0.154</v>
      </c>
    </row>
    <row r="80" spans="1:21" s="4" customFormat="1" ht="27" customHeight="1" x14ac:dyDescent="0.15">
      <c r="A80" s="14"/>
      <c r="B80" s="51" t="s">
        <v>63</v>
      </c>
      <c r="C80" s="107">
        <v>76</v>
      </c>
      <c r="D80" s="131">
        <v>4</v>
      </c>
      <c r="E80" s="134">
        <v>240002018896</v>
      </c>
      <c r="F80" s="74" t="s">
        <v>152</v>
      </c>
      <c r="G80" s="46" t="s">
        <v>359</v>
      </c>
      <c r="H80" s="21">
        <v>13</v>
      </c>
      <c r="I80" s="22">
        <v>91</v>
      </c>
      <c r="J80" s="23">
        <v>606071</v>
      </c>
      <c r="K80" s="25">
        <f t="shared" si="0"/>
        <v>6660.1208791208792</v>
      </c>
      <c r="L80" s="24">
        <v>7724</v>
      </c>
      <c r="M80" s="23">
        <v>606071</v>
      </c>
      <c r="N80" s="25">
        <f t="shared" si="1"/>
        <v>78.465950284826519</v>
      </c>
      <c r="O80" s="32"/>
      <c r="P80" s="41"/>
      <c r="Q80" s="65"/>
      <c r="R80" s="65"/>
      <c r="S80" s="84"/>
      <c r="T80" s="66"/>
      <c r="U80" s="171"/>
    </row>
    <row r="81" spans="1:21" s="4" customFormat="1" ht="27" customHeight="1" x14ac:dyDescent="0.15">
      <c r="A81" s="14"/>
      <c r="B81" s="51" t="s">
        <v>63</v>
      </c>
      <c r="C81" s="107">
        <v>77</v>
      </c>
      <c r="D81" s="131">
        <v>4</v>
      </c>
      <c r="E81" s="134">
        <v>8420001014932</v>
      </c>
      <c r="F81" s="74" t="s">
        <v>153</v>
      </c>
      <c r="G81" s="46" t="s">
        <v>360</v>
      </c>
      <c r="H81" s="21">
        <v>14</v>
      </c>
      <c r="I81" s="22">
        <v>184</v>
      </c>
      <c r="J81" s="23">
        <v>6786822</v>
      </c>
      <c r="K81" s="25">
        <f t="shared" si="0"/>
        <v>36884.90217391304</v>
      </c>
      <c r="L81" s="24">
        <v>14720</v>
      </c>
      <c r="M81" s="23">
        <v>6786822</v>
      </c>
      <c r="N81" s="25">
        <f t="shared" si="1"/>
        <v>461.06127717391303</v>
      </c>
      <c r="O81" s="32"/>
      <c r="P81" s="41"/>
      <c r="Q81" s="63" t="s">
        <v>286</v>
      </c>
      <c r="R81" s="63"/>
      <c r="S81" s="84">
        <v>0.7</v>
      </c>
      <c r="T81" s="64"/>
      <c r="U81" s="170"/>
    </row>
    <row r="82" spans="1:21" s="4" customFormat="1" ht="27" customHeight="1" x14ac:dyDescent="0.15">
      <c r="A82" s="14"/>
      <c r="B82" s="51" t="s">
        <v>63</v>
      </c>
      <c r="C82" s="107">
        <v>78</v>
      </c>
      <c r="D82" s="131">
        <v>6</v>
      </c>
      <c r="E82" s="134">
        <v>4420005006814</v>
      </c>
      <c r="F82" s="74" t="s">
        <v>154</v>
      </c>
      <c r="G82" s="46" t="s">
        <v>361</v>
      </c>
      <c r="H82" s="21">
        <v>20</v>
      </c>
      <c r="I82" s="22">
        <v>45</v>
      </c>
      <c r="J82" s="23">
        <v>242251</v>
      </c>
      <c r="K82" s="25">
        <f t="shared" si="0"/>
        <v>5383.3555555555558</v>
      </c>
      <c r="L82" s="24">
        <v>1827</v>
      </c>
      <c r="M82" s="23">
        <v>242251</v>
      </c>
      <c r="N82" s="25">
        <f t="shared" si="1"/>
        <v>132.59496442255062</v>
      </c>
      <c r="O82" s="32" t="s">
        <v>286</v>
      </c>
      <c r="P82" s="141" t="s">
        <v>498</v>
      </c>
      <c r="Q82" s="65"/>
      <c r="R82" s="65"/>
      <c r="S82" s="84"/>
      <c r="T82" s="66"/>
      <c r="U82" s="171"/>
    </row>
    <row r="83" spans="1:21" s="4" customFormat="1" ht="27" customHeight="1" x14ac:dyDescent="0.15">
      <c r="A83" s="14"/>
      <c r="B83" s="51" t="s">
        <v>63</v>
      </c>
      <c r="C83" s="107">
        <v>79</v>
      </c>
      <c r="D83" s="131">
        <v>2</v>
      </c>
      <c r="E83" s="134">
        <v>5420005004362</v>
      </c>
      <c r="F83" s="74" t="s">
        <v>155</v>
      </c>
      <c r="G83" s="46" t="s">
        <v>362</v>
      </c>
      <c r="H83" s="21">
        <v>40</v>
      </c>
      <c r="I83" s="22">
        <v>488</v>
      </c>
      <c r="J83" s="23">
        <v>13185841</v>
      </c>
      <c r="K83" s="25">
        <f t="shared" si="0"/>
        <v>27020.165983606559</v>
      </c>
      <c r="L83" s="24">
        <v>43662.3</v>
      </c>
      <c r="M83" s="23">
        <v>13185841</v>
      </c>
      <c r="N83" s="25">
        <f t="shared" si="1"/>
        <v>301.99602402988387</v>
      </c>
      <c r="O83" s="32"/>
      <c r="P83" s="41"/>
      <c r="Q83" s="63"/>
      <c r="R83" s="63"/>
      <c r="S83" s="84"/>
      <c r="T83" s="64"/>
      <c r="U83" s="170"/>
    </row>
    <row r="84" spans="1:21" s="4" customFormat="1" ht="27" customHeight="1" x14ac:dyDescent="0.15">
      <c r="A84" s="14"/>
      <c r="B84" s="51" t="s">
        <v>63</v>
      </c>
      <c r="C84" s="107">
        <v>80</v>
      </c>
      <c r="D84" s="131">
        <v>5</v>
      </c>
      <c r="E84" s="134">
        <v>9420005002180</v>
      </c>
      <c r="F84" s="74" t="s">
        <v>156</v>
      </c>
      <c r="G84" s="46" t="s">
        <v>363</v>
      </c>
      <c r="H84" s="21">
        <v>20</v>
      </c>
      <c r="I84" s="22">
        <v>130</v>
      </c>
      <c r="J84" s="23">
        <v>1982270</v>
      </c>
      <c r="K84" s="25">
        <f t="shared" si="0"/>
        <v>15248.23076923077</v>
      </c>
      <c r="L84" s="24">
        <v>5656.6</v>
      </c>
      <c r="M84" s="23">
        <v>1982270</v>
      </c>
      <c r="N84" s="25">
        <f t="shared" si="1"/>
        <v>350.43489021673793</v>
      </c>
      <c r="O84" s="32"/>
      <c r="P84" s="41"/>
      <c r="Q84" s="63"/>
      <c r="R84" s="63"/>
      <c r="S84" s="84"/>
      <c r="T84" s="64"/>
      <c r="U84" s="170"/>
    </row>
    <row r="85" spans="1:21" s="4" customFormat="1" ht="27" customHeight="1" x14ac:dyDescent="0.15">
      <c r="A85" s="14"/>
      <c r="B85" s="51" t="s">
        <v>63</v>
      </c>
      <c r="C85" s="107">
        <v>81</v>
      </c>
      <c r="D85" s="131">
        <v>2</v>
      </c>
      <c r="E85" s="134">
        <v>9420005002940</v>
      </c>
      <c r="F85" s="74" t="s">
        <v>157</v>
      </c>
      <c r="G85" s="56" t="s">
        <v>364</v>
      </c>
      <c r="H85" s="21">
        <v>20</v>
      </c>
      <c r="I85" s="22">
        <v>217</v>
      </c>
      <c r="J85" s="23">
        <v>4354189</v>
      </c>
      <c r="K85" s="25">
        <f t="shared" si="0"/>
        <v>20065.387096774193</v>
      </c>
      <c r="L85" s="24">
        <v>23020.5</v>
      </c>
      <c r="M85" s="23">
        <v>4354189</v>
      </c>
      <c r="N85" s="25">
        <f t="shared" si="1"/>
        <v>189.14398036532657</v>
      </c>
      <c r="O85" s="32"/>
      <c r="P85" s="41"/>
      <c r="Q85" s="65" t="s">
        <v>286</v>
      </c>
      <c r="R85" s="65"/>
      <c r="S85" s="84">
        <v>5.6000000000000001E-2</v>
      </c>
      <c r="T85" s="66"/>
      <c r="U85" s="171"/>
    </row>
    <row r="86" spans="1:21" s="4" customFormat="1" ht="27" customHeight="1" x14ac:dyDescent="0.15">
      <c r="A86" s="14"/>
      <c r="B86" s="54" t="s">
        <v>63</v>
      </c>
      <c r="C86" s="107">
        <v>82</v>
      </c>
      <c r="D86" s="131">
        <v>4</v>
      </c>
      <c r="E86" s="134" t="s">
        <v>158</v>
      </c>
      <c r="F86" s="44" t="s">
        <v>159</v>
      </c>
      <c r="G86" s="56" t="s">
        <v>365</v>
      </c>
      <c r="H86" s="21">
        <v>10</v>
      </c>
      <c r="I86" s="22">
        <v>0</v>
      </c>
      <c r="J86" s="23">
        <v>0</v>
      </c>
      <c r="K86" s="25">
        <f t="shared" si="0"/>
        <v>0</v>
      </c>
      <c r="L86" s="24">
        <v>0</v>
      </c>
      <c r="M86" s="23">
        <v>0</v>
      </c>
      <c r="N86" s="25">
        <f t="shared" si="1"/>
        <v>0</v>
      </c>
      <c r="O86" s="32"/>
      <c r="P86" s="41"/>
      <c r="Q86" s="63"/>
      <c r="R86" s="63"/>
      <c r="S86" s="84"/>
      <c r="T86" s="64"/>
      <c r="U86" s="170"/>
    </row>
    <row r="87" spans="1:21" s="4" customFormat="1" ht="27" customHeight="1" x14ac:dyDescent="0.15">
      <c r="A87" s="14"/>
      <c r="B87" s="51" t="s">
        <v>63</v>
      </c>
      <c r="C87" s="107">
        <v>83</v>
      </c>
      <c r="D87" s="131">
        <v>4</v>
      </c>
      <c r="E87" s="134" t="s">
        <v>160</v>
      </c>
      <c r="F87" s="74" t="s">
        <v>161</v>
      </c>
      <c r="G87" s="56" t="s">
        <v>366</v>
      </c>
      <c r="H87" s="21">
        <v>20</v>
      </c>
      <c r="I87" s="22">
        <v>253</v>
      </c>
      <c r="J87" s="23">
        <v>7004880</v>
      </c>
      <c r="K87" s="25">
        <f t="shared" si="0"/>
        <v>27687.272727272728</v>
      </c>
      <c r="L87" s="24">
        <v>22727.5</v>
      </c>
      <c r="M87" s="23">
        <v>7004880</v>
      </c>
      <c r="N87" s="25">
        <f t="shared" si="1"/>
        <v>308.21163788362117</v>
      </c>
      <c r="O87" s="32"/>
      <c r="P87" s="41"/>
      <c r="Q87" s="65" t="s">
        <v>286</v>
      </c>
      <c r="R87" s="65"/>
      <c r="S87" s="84">
        <v>0.97</v>
      </c>
      <c r="T87" s="66" t="s">
        <v>286</v>
      </c>
      <c r="U87" s="171">
        <f>1/20</f>
        <v>0.05</v>
      </c>
    </row>
    <row r="88" spans="1:21" s="4" customFormat="1" ht="27" customHeight="1" x14ac:dyDescent="0.15">
      <c r="A88" s="14"/>
      <c r="B88" s="51" t="s">
        <v>63</v>
      </c>
      <c r="C88" s="107">
        <v>84</v>
      </c>
      <c r="D88" s="131">
        <v>2</v>
      </c>
      <c r="E88" s="134">
        <v>4420005003555</v>
      </c>
      <c r="F88" s="74" t="s">
        <v>162</v>
      </c>
      <c r="G88" s="57" t="s">
        <v>367</v>
      </c>
      <c r="H88" s="21">
        <v>20</v>
      </c>
      <c r="I88" s="22">
        <v>324</v>
      </c>
      <c r="J88" s="23">
        <v>6009012</v>
      </c>
      <c r="K88" s="25">
        <f t="shared" si="0"/>
        <v>18546.333333333332</v>
      </c>
      <c r="L88" s="24">
        <v>25920</v>
      </c>
      <c r="M88" s="23">
        <v>6009012</v>
      </c>
      <c r="N88" s="25">
        <f t="shared" si="1"/>
        <v>231.82916666666668</v>
      </c>
      <c r="O88" s="32"/>
      <c r="P88" s="41"/>
      <c r="Q88" s="63"/>
      <c r="R88" s="63"/>
      <c r="S88" s="84"/>
      <c r="T88" s="64"/>
      <c r="U88" s="170"/>
    </row>
    <row r="89" spans="1:21" s="4" customFormat="1" ht="27" customHeight="1" x14ac:dyDescent="0.15">
      <c r="A89" s="14"/>
      <c r="B89" s="51" t="s">
        <v>63</v>
      </c>
      <c r="C89" s="107">
        <v>85</v>
      </c>
      <c r="D89" s="131">
        <v>5</v>
      </c>
      <c r="E89" s="134">
        <v>5420005001112</v>
      </c>
      <c r="F89" s="74" t="s">
        <v>163</v>
      </c>
      <c r="G89" s="56" t="s">
        <v>368</v>
      </c>
      <c r="H89" s="21">
        <v>20</v>
      </c>
      <c r="I89" s="22">
        <v>260</v>
      </c>
      <c r="J89" s="23">
        <v>3014806</v>
      </c>
      <c r="K89" s="25">
        <f t="shared" si="0"/>
        <v>11595.407692307692</v>
      </c>
      <c r="L89" s="24">
        <v>8039</v>
      </c>
      <c r="M89" s="23">
        <v>3014806</v>
      </c>
      <c r="N89" s="25">
        <f t="shared" si="1"/>
        <v>375.02251523821371</v>
      </c>
      <c r="O89" s="32"/>
      <c r="P89" s="41"/>
      <c r="Q89" s="65"/>
      <c r="R89" s="65"/>
      <c r="S89" s="84"/>
      <c r="T89" s="66"/>
      <c r="U89" s="171"/>
    </row>
    <row r="90" spans="1:21" s="4" customFormat="1" ht="27" customHeight="1" x14ac:dyDescent="0.15">
      <c r="A90" s="14"/>
      <c r="B90" s="51" t="s">
        <v>63</v>
      </c>
      <c r="C90" s="107">
        <v>86</v>
      </c>
      <c r="D90" s="131">
        <v>4</v>
      </c>
      <c r="E90" s="134" t="s">
        <v>164</v>
      </c>
      <c r="F90" s="74" t="s">
        <v>165</v>
      </c>
      <c r="G90" s="56" t="s">
        <v>369</v>
      </c>
      <c r="H90" s="21">
        <v>10</v>
      </c>
      <c r="I90" s="22">
        <v>71</v>
      </c>
      <c r="J90" s="23">
        <v>1849029</v>
      </c>
      <c r="K90" s="25">
        <f t="shared" si="0"/>
        <v>26042.661971830985</v>
      </c>
      <c r="L90" s="24">
        <v>5292</v>
      </c>
      <c r="M90" s="23">
        <f>J90</f>
        <v>1849029</v>
      </c>
      <c r="N90" s="25">
        <f t="shared" si="1"/>
        <v>349.40079365079367</v>
      </c>
      <c r="O90" s="32"/>
      <c r="P90" s="41"/>
      <c r="Q90" s="63"/>
      <c r="R90" s="63"/>
      <c r="S90" s="84"/>
      <c r="T90" s="64"/>
      <c r="U90" s="170"/>
    </row>
    <row r="91" spans="1:21" s="4" customFormat="1" ht="27" customHeight="1" x14ac:dyDescent="0.15">
      <c r="A91" s="14"/>
      <c r="B91" s="51" t="s">
        <v>63</v>
      </c>
      <c r="C91" s="107">
        <v>87</v>
      </c>
      <c r="D91" s="131">
        <v>5</v>
      </c>
      <c r="E91" s="134">
        <v>4420005007606</v>
      </c>
      <c r="F91" s="74" t="s">
        <v>166</v>
      </c>
      <c r="G91" s="56" t="s">
        <v>370</v>
      </c>
      <c r="H91" s="21">
        <v>20</v>
      </c>
      <c r="I91" s="22">
        <v>192</v>
      </c>
      <c r="J91" s="23">
        <v>4915923</v>
      </c>
      <c r="K91" s="25">
        <f t="shared" si="0"/>
        <v>25603.765625</v>
      </c>
      <c r="L91" s="24">
        <v>15150</v>
      </c>
      <c r="M91" s="23">
        <v>4915923</v>
      </c>
      <c r="N91" s="25">
        <f t="shared" si="1"/>
        <v>324.48336633663365</v>
      </c>
      <c r="O91" s="32" t="s">
        <v>286</v>
      </c>
      <c r="P91" s="141" t="s">
        <v>501</v>
      </c>
      <c r="Q91" s="65"/>
      <c r="R91" s="65"/>
      <c r="S91" s="84"/>
      <c r="T91" s="66"/>
      <c r="U91" s="171"/>
    </row>
    <row r="92" spans="1:21" s="4" customFormat="1" ht="27" customHeight="1" x14ac:dyDescent="0.15">
      <c r="A92" s="14"/>
      <c r="B92" s="51" t="s">
        <v>63</v>
      </c>
      <c r="C92" s="107">
        <v>88</v>
      </c>
      <c r="D92" s="131">
        <v>5</v>
      </c>
      <c r="E92" s="134">
        <v>4420005007606</v>
      </c>
      <c r="F92" s="74" t="s">
        <v>166</v>
      </c>
      <c r="G92" s="56" t="s">
        <v>371</v>
      </c>
      <c r="H92" s="21">
        <v>40</v>
      </c>
      <c r="I92" s="22">
        <v>456</v>
      </c>
      <c r="J92" s="23">
        <v>9873815</v>
      </c>
      <c r="K92" s="25">
        <f t="shared" si="0"/>
        <v>21653.103070175439</v>
      </c>
      <c r="L92" s="24">
        <v>34544</v>
      </c>
      <c r="M92" s="23">
        <v>9873815</v>
      </c>
      <c r="N92" s="25">
        <f t="shared" si="1"/>
        <v>285.83299559981475</v>
      </c>
      <c r="O92" s="32"/>
      <c r="P92" s="41"/>
      <c r="Q92" s="63"/>
      <c r="R92" s="63"/>
      <c r="S92" s="84"/>
      <c r="T92" s="64"/>
      <c r="U92" s="170"/>
    </row>
    <row r="93" spans="1:21" s="4" customFormat="1" ht="27" customHeight="1" x14ac:dyDescent="0.15">
      <c r="A93" s="14"/>
      <c r="B93" s="51" t="s">
        <v>63</v>
      </c>
      <c r="C93" s="107">
        <v>89</v>
      </c>
      <c r="D93" s="131">
        <v>2</v>
      </c>
      <c r="E93" s="134">
        <v>5420005004362</v>
      </c>
      <c r="F93" s="74" t="s">
        <v>155</v>
      </c>
      <c r="G93" s="56" t="s">
        <v>372</v>
      </c>
      <c r="H93" s="21">
        <v>20</v>
      </c>
      <c r="I93" s="22">
        <v>279</v>
      </c>
      <c r="J93" s="23">
        <v>1697990</v>
      </c>
      <c r="K93" s="25">
        <f t="shared" si="0"/>
        <v>6085.985663082437</v>
      </c>
      <c r="L93" s="24">
        <v>22878</v>
      </c>
      <c r="M93" s="23">
        <v>1697990</v>
      </c>
      <c r="N93" s="25">
        <f t="shared" si="1"/>
        <v>74.219337354663864</v>
      </c>
      <c r="O93" s="32"/>
      <c r="P93" s="41"/>
      <c r="Q93" s="65" t="s">
        <v>286</v>
      </c>
      <c r="R93" s="65"/>
      <c r="S93" s="84">
        <v>0.12</v>
      </c>
      <c r="T93" s="66"/>
      <c r="U93" s="171"/>
    </row>
    <row r="94" spans="1:21" s="4" customFormat="1" ht="27" customHeight="1" x14ac:dyDescent="0.15">
      <c r="A94" s="14"/>
      <c r="B94" s="51" t="s">
        <v>63</v>
      </c>
      <c r="C94" s="107">
        <v>90</v>
      </c>
      <c r="D94" s="131">
        <v>1</v>
      </c>
      <c r="E94" s="134" t="s">
        <v>167</v>
      </c>
      <c r="F94" s="74" t="s">
        <v>168</v>
      </c>
      <c r="G94" s="56" t="s">
        <v>373</v>
      </c>
      <c r="H94" s="21">
        <v>20</v>
      </c>
      <c r="I94" s="22">
        <v>167</v>
      </c>
      <c r="J94" s="23">
        <v>770450</v>
      </c>
      <c r="K94" s="25">
        <f t="shared" si="0"/>
        <v>4613.4730538922158</v>
      </c>
      <c r="L94" s="24">
        <v>10449</v>
      </c>
      <c r="M94" s="23">
        <v>770450</v>
      </c>
      <c r="N94" s="25">
        <f t="shared" si="1"/>
        <v>73.73432864388937</v>
      </c>
      <c r="O94" s="32"/>
      <c r="P94" s="41"/>
      <c r="Q94" s="63"/>
      <c r="R94" s="63"/>
      <c r="S94" s="84"/>
      <c r="T94" s="64"/>
      <c r="U94" s="170"/>
    </row>
    <row r="95" spans="1:21" s="4" customFormat="1" ht="27" customHeight="1" x14ac:dyDescent="0.15">
      <c r="A95" s="14"/>
      <c r="B95" s="51" t="s">
        <v>63</v>
      </c>
      <c r="C95" s="107">
        <v>91</v>
      </c>
      <c r="D95" s="131">
        <v>5</v>
      </c>
      <c r="E95" s="134">
        <v>7420005006621</v>
      </c>
      <c r="F95" s="74" t="s">
        <v>169</v>
      </c>
      <c r="G95" s="56" t="s">
        <v>374</v>
      </c>
      <c r="H95" s="21">
        <v>40</v>
      </c>
      <c r="I95" s="22">
        <v>419</v>
      </c>
      <c r="J95" s="23">
        <v>5023890</v>
      </c>
      <c r="K95" s="25">
        <f t="shared" si="0"/>
        <v>11990.19093078759</v>
      </c>
      <c r="L95" s="24">
        <v>21843</v>
      </c>
      <c r="M95" s="23">
        <v>5023890</v>
      </c>
      <c r="N95" s="25">
        <f t="shared" si="1"/>
        <v>230</v>
      </c>
      <c r="O95" s="32"/>
      <c r="P95" s="41"/>
      <c r="Q95" s="65"/>
      <c r="R95" s="65"/>
      <c r="S95" s="84"/>
      <c r="T95" s="66"/>
      <c r="U95" s="171"/>
    </row>
    <row r="96" spans="1:21" s="4" customFormat="1" ht="27" customHeight="1" x14ac:dyDescent="0.15">
      <c r="A96" s="14"/>
      <c r="B96" s="51" t="s">
        <v>63</v>
      </c>
      <c r="C96" s="107">
        <v>92</v>
      </c>
      <c r="D96" s="131">
        <v>6</v>
      </c>
      <c r="E96" s="134">
        <v>5420005007588</v>
      </c>
      <c r="F96" s="74" t="s">
        <v>170</v>
      </c>
      <c r="G96" s="57" t="s">
        <v>375</v>
      </c>
      <c r="H96" s="21">
        <v>10</v>
      </c>
      <c r="I96" s="22">
        <v>86</v>
      </c>
      <c r="J96" s="23">
        <v>1306290</v>
      </c>
      <c r="K96" s="25">
        <f t="shared" si="0"/>
        <v>15189.418604651162</v>
      </c>
      <c r="L96" s="24">
        <v>7195</v>
      </c>
      <c r="M96" s="23">
        <v>1306290</v>
      </c>
      <c r="N96" s="25">
        <f t="shared" si="1"/>
        <v>181.55524669909659</v>
      </c>
      <c r="O96" s="32"/>
      <c r="P96" s="41"/>
      <c r="Q96" s="63" t="s">
        <v>286</v>
      </c>
      <c r="R96" s="63"/>
      <c r="S96" s="84">
        <v>0.45</v>
      </c>
      <c r="T96" s="64"/>
      <c r="U96" s="170"/>
    </row>
    <row r="97" spans="1:21" s="4" customFormat="1" ht="27" customHeight="1" x14ac:dyDescent="0.15">
      <c r="A97" s="14"/>
      <c r="B97" s="51" t="s">
        <v>63</v>
      </c>
      <c r="C97" s="107">
        <v>93</v>
      </c>
      <c r="D97" s="131">
        <v>6</v>
      </c>
      <c r="E97" s="134">
        <v>8420005007255</v>
      </c>
      <c r="F97" s="74" t="s">
        <v>171</v>
      </c>
      <c r="G97" s="56" t="s">
        <v>376</v>
      </c>
      <c r="H97" s="21">
        <v>10</v>
      </c>
      <c r="I97" s="22">
        <v>58</v>
      </c>
      <c r="J97" s="23">
        <v>570100</v>
      </c>
      <c r="K97" s="25">
        <f t="shared" si="0"/>
        <v>9829.310344827587</v>
      </c>
      <c r="L97" s="24">
        <v>5100</v>
      </c>
      <c r="M97" s="23">
        <v>570100</v>
      </c>
      <c r="N97" s="25">
        <f t="shared" si="1"/>
        <v>111.78431372549019</v>
      </c>
      <c r="O97" s="32"/>
      <c r="P97" s="41"/>
      <c r="Q97" s="65"/>
      <c r="R97" s="65"/>
      <c r="S97" s="84"/>
      <c r="T97" s="66"/>
      <c r="U97" s="171"/>
    </row>
    <row r="98" spans="1:21" s="4" customFormat="1" ht="27" customHeight="1" x14ac:dyDescent="0.15">
      <c r="A98" s="14"/>
      <c r="B98" s="51" t="s">
        <v>63</v>
      </c>
      <c r="C98" s="107">
        <v>94</v>
      </c>
      <c r="D98" s="131">
        <v>4</v>
      </c>
      <c r="E98" s="134" t="s">
        <v>172</v>
      </c>
      <c r="F98" s="74" t="s">
        <v>173</v>
      </c>
      <c r="G98" s="45" t="s">
        <v>377</v>
      </c>
      <c r="H98" s="21">
        <v>10</v>
      </c>
      <c r="I98" s="22">
        <v>156</v>
      </c>
      <c r="J98" s="23">
        <v>1637137</v>
      </c>
      <c r="K98" s="25">
        <f t="shared" si="0"/>
        <v>10494.467948717949</v>
      </c>
      <c r="L98" s="24">
        <v>7732</v>
      </c>
      <c r="M98" s="23">
        <v>1637137</v>
      </c>
      <c r="N98" s="25">
        <f t="shared" si="1"/>
        <v>211.73525607863425</v>
      </c>
      <c r="O98" s="32"/>
      <c r="P98" s="41"/>
      <c r="Q98" s="63" t="s">
        <v>286</v>
      </c>
      <c r="R98" s="63"/>
      <c r="S98" s="84">
        <v>0.05</v>
      </c>
      <c r="T98" s="64"/>
      <c r="U98" s="170"/>
    </row>
    <row r="99" spans="1:21" s="4" customFormat="1" ht="27" customHeight="1" x14ac:dyDescent="0.15">
      <c r="A99" s="14"/>
      <c r="B99" s="51" t="s">
        <v>63</v>
      </c>
      <c r="C99" s="107">
        <v>95</v>
      </c>
      <c r="D99" s="131">
        <v>2</v>
      </c>
      <c r="E99" s="134">
        <v>7420005000351</v>
      </c>
      <c r="F99" s="74" t="s">
        <v>174</v>
      </c>
      <c r="G99" s="45" t="s">
        <v>378</v>
      </c>
      <c r="H99" s="21">
        <v>15</v>
      </c>
      <c r="I99" s="22">
        <v>198</v>
      </c>
      <c r="J99" s="23">
        <v>5956716</v>
      </c>
      <c r="K99" s="25">
        <f t="shared" si="0"/>
        <v>30084.424242424244</v>
      </c>
      <c r="L99" s="24">
        <v>19073</v>
      </c>
      <c r="M99" s="23">
        <v>5956716</v>
      </c>
      <c r="N99" s="25">
        <f t="shared" si="1"/>
        <v>312.31143501284538</v>
      </c>
      <c r="O99" s="32"/>
      <c r="P99" s="41"/>
      <c r="Q99" s="65"/>
      <c r="R99" s="65"/>
      <c r="S99" s="84"/>
      <c r="T99" s="66"/>
      <c r="U99" s="171"/>
    </row>
    <row r="100" spans="1:21" s="4" customFormat="1" ht="27" customHeight="1" x14ac:dyDescent="0.15">
      <c r="A100" s="14"/>
      <c r="B100" s="51" t="s">
        <v>63</v>
      </c>
      <c r="C100" s="107">
        <v>96</v>
      </c>
      <c r="D100" s="131">
        <v>4</v>
      </c>
      <c r="E100" s="134">
        <v>6420001016484</v>
      </c>
      <c r="F100" s="74" t="s">
        <v>175</v>
      </c>
      <c r="G100" s="45" t="s">
        <v>379</v>
      </c>
      <c r="H100" s="21">
        <v>20</v>
      </c>
      <c r="I100" s="22">
        <v>366</v>
      </c>
      <c r="J100" s="23">
        <v>4442540</v>
      </c>
      <c r="K100" s="25">
        <f t="shared" si="0"/>
        <v>12138.08743169399</v>
      </c>
      <c r="L100" s="24">
        <v>22499</v>
      </c>
      <c r="M100" s="23">
        <v>4442540</v>
      </c>
      <c r="N100" s="25">
        <f t="shared" si="1"/>
        <v>197.45499799991111</v>
      </c>
      <c r="O100" s="32"/>
      <c r="P100" s="41"/>
      <c r="Q100" s="65"/>
      <c r="R100" s="65"/>
      <c r="S100" s="143"/>
      <c r="T100" s="64" t="s">
        <v>286</v>
      </c>
      <c r="U100" s="170">
        <v>2.7E-2</v>
      </c>
    </row>
    <row r="101" spans="1:21" s="4" customFormat="1" ht="27" customHeight="1" x14ac:dyDescent="0.15">
      <c r="A101" s="14"/>
      <c r="B101" s="51" t="s">
        <v>63</v>
      </c>
      <c r="C101" s="107">
        <v>97</v>
      </c>
      <c r="D101" s="131">
        <v>5</v>
      </c>
      <c r="E101" s="134">
        <v>4420005006698</v>
      </c>
      <c r="F101" s="74" t="s">
        <v>176</v>
      </c>
      <c r="G101" s="45" t="s">
        <v>380</v>
      </c>
      <c r="H101" s="21">
        <v>10</v>
      </c>
      <c r="I101" s="22">
        <v>129</v>
      </c>
      <c r="J101" s="23">
        <v>1805693</v>
      </c>
      <c r="K101" s="25">
        <f t="shared" si="0"/>
        <v>13997.62015503876</v>
      </c>
      <c r="L101" s="24">
        <v>8880.3799999999992</v>
      </c>
      <c r="M101" s="23">
        <v>1805693</v>
      </c>
      <c r="N101" s="25">
        <f t="shared" si="1"/>
        <v>203.33510502928931</v>
      </c>
      <c r="O101" s="32"/>
      <c r="P101" s="41"/>
      <c r="Q101" s="65"/>
      <c r="R101" s="65"/>
      <c r="S101" s="143"/>
      <c r="T101" s="64"/>
      <c r="U101" s="170"/>
    </row>
    <row r="102" spans="1:21" s="4" customFormat="1" ht="27" customHeight="1" x14ac:dyDescent="0.15">
      <c r="A102" s="14"/>
      <c r="B102" s="51" t="s">
        <v>63</v>
      </c>
      <c r="C102" s="107">
        <v>98</v>
      </c>
      <c r="D102" s="131">
        <v>5</v>
      </c>
      <c r="E102" s="134">
        <v>2420005003292</v>
      </c>
      <c r="F102" s="74" t="s">
        <v>177</v>
      </c>
      <c r="G102" s="45" t="s">
        <v>381</v>
      </c>
      <c r="H102" s="21">
        <v>40</v>
      </c>
      <c r="I102" s="22">
        <v>472</v>
      </c>
      <c r="J102" s="23">
        <v>3450000</v>
      </c>
      <c r="K102" s="25">
        <f t="shared" si="0"/>
        <v>7309.3220338983047</v>
      </c>
      <c r="L102" s="24">
        <v>42612.5</v>
      </c>
      <c r="M102" s="23">
        <v>3450000</v>
      </c>
      <c r="N102" s="25">
        <f t="shared" si="1"/>
        <v>80.962158990906431</v>
      </c>
      <c r="O102" s="32"/>
      <c r="P102" s="41"/>
      <c r="Q102" s="63"/>
      <c r="R102" s="63"/>
      <c r="S102" s="84"/>
      <c r="T102" s="64"/>
      <c r="U102" s="170"/>
    </row>
    <row r="103" spans="1:21" s="4" customFormat="1" ht="27" customHeight="1" x14ac:dyDescent="0.15">
      <c r="A103" s="14"/>
      <c r="B103" s="51" t="s">
        <v>63</v>
      </c>
      <c r="C103" s="107">
        <v>99</v>
      </c>
      <c r="D103" s="131">
        <v>5</v>
      </c>
      <c r="E103" s="134">
        <v>3420005006889</v>
      </c>
      <c r="F103" s="74" t="s">
        <v>178</v>
      </c>
      <c r="G103" s="45" t="s">
        <v>382</v>
      </c>
      <c r="H103" s="21">
        <v>10</v>
      </c>
      <c r="I103" s="22">
        <v>108</v>
      </c>
      <c r="J103" s="23">
        <v>2353935</v>
      </c>
      <c r="K103" s="25">
        <f t="shared" si="0"/>
        <v>21795.694444444445</v>
      </c>
      <c r="L103" s="24">
        <v>10443</v>
      </c>
      <c r="M103" s="23">
        <v>2353935</v>
      </c>
      <c r="N103" s="25">
        <f t="shared" si="1"/>
        <v>225.40792875610458</v>
      </c>
      <c r="O103" s="32"/>
      <c r="P103" s="41"/>
      <c r="Q103" s="65" t="s">
        <v>286</v>
      </c>
      <c r="R103" s="65"/>
      <c r="S103" s="143">
        <v>0.3</v>
      </c>
      <c r="T103" s="64" t="s">
        <v>286</v>
      </c>
      <c r="U103" s="170">
        <v>1E-4</v>
      </c>
    </row>
    <row r="104" spans="1:21" s="4" customFormat="1" ht="27" customHeight="1" x14ac:dyDescent="0.15">
      <c r="A104" s="14"/>
      <c r="B104" s="51" t="s">
        <v>63</v>
      </c>
      <c r="C104" s="107">
        <v>100</v>
      </c>
      <c r="D104" s="131">
        <v>4</v>
      </c>
      <c r="E104" s="134" t="s">
        <v>179</v>
      </c>
      <c r="F104" s="74" t="s">
        <v>180</v>
      </c>
      <c r="G104" s="45" t="s">
        <v>383</v>
      </c>
      <c r="H104" s="21">
        <v>14</v>
      </c>
      <c r="I104" s="22">
        <v>341</v>
      </c>
      <c r="J104" s="23">
        <v>3750250</v>
      </c>
      <c r="K104" s="25">
        <f t="shared" si="0"/>
        <v>10997.800586510264</v>
      </c>
      <c r="L104" s="24">
        <v>15149</v>
      </c>
      <c r="M104" s="23">
        <v>3750250</v>
      </c>
      <c r="N104" s="25">
        <f t="shared" si="1"/>
        <v>247.55759456069708</v>
      </c>
      <c r="O104" s="32"/>
      <c r="P104" s="41"/>
      <c r="Q104" s="65"/>
      <c r="R104" s="65"/>
      <c r="S104" s="143"/>
      <c r="T104" s="64"/>
      <c r="U104" s="170"/>
    </row>
    <row r="105" spans="1:21" s="4" customFormat="1" ht="27" customHeight="1" x14ac:dyDescent="0.15">
      <c r="A105" s="14"/>
      <c r="B105" s="51" t="s">
        <v>63</v>
      </c>
      <c r="C105" s="107">
        <v>101</v>
      </c>
      <c r="D105" s="131">
        <v>4</v>
      </c>
      <c r="E105" s="134" t="s">
        <v>179</v>
      </c>
      <c r="F105" s="74" t="s">
        <v>180</v>
      </c>
      <c r="G105" s="45" t="s">
        <v>384</v>
      </c>
      <c r="H105" s="21">
        <v>20</v>
      </c>
      <c r="I105" s="22">
        <v>387</v>
      </c>
      <c r="J105" s="23">
        <v>4700400</v>
      </c>
      <c r="K105" s="25">
        <f t="shared" si="0"/>
        <v>12145.736434108527</v>
      </c>
      <c r="L105" s="24">
        <v>18897.5</v>
      </c>
      <c r="M105" s="23">
        <v>4700400</v>
      </c>
      <c r="N105" s="25">
        <f t="shared" si="1"/>
        <v>248.73131366582882</v>
      </c>
      <c r="O105" s="32"/>
      <c r="P105" s="41"/>
      <c r="Q105" s="65"/>
      <c r="R105" s="65"/>
      <c r="S105" s="143"/>
      <c r="T105" s="64"/>
      <c r="U105" s="170"/>
    </row>
    <row r="106" spans="1:21" s="4" customFormat="1" ht="27" customHeight="1" x14ac:dyDescent="0.15">
      <c r="A106" s="14"/>
      <c r="B106" s="51" t="s">
        <v>63</v>
      </c>
      <c r="C106" s="107">
        <v>102</v>
      </c>
      <c r="D106" s="131">
        <v>4</v>
      </c>
      <c r="E106" s="134" t="s">
        <v>179</v>
      </c>
      <c r="F106" s="74" t="s">
        <v>180</v>
      </c>
      <c r="G106" s="45" t="s">
        <v>385</v>
      </c>
      <c r="H106" s="21">
        <v>30</v>
      </c>
      <c r="I106" s="22">
        <v>565</v>
      </c>
      <c r="J106" s="23">
        <v>11165675</v>
      </c>
      <c r="K106" s="25">
        <f t="shared" si="0"/>
        <v>19762.256637168142</v>
      </c>
      <c r="L106" s="24">
        <v>35092</v>
      </c>
      <c r="M106" s="23">
        <v>11165675</v>
      </c>
      <c r="N106" s="25">
        <f t="shared" si="1"/>
        <v>318.18291918385955</v>
      </c>
      <c r="O106" s="32"/>
      <c r="P106" s="41"/>
      <c r="Q106" s="65" t="s">
        <v>286</v>
      </c>
      <c r="R106" s="65"/>
      <c r="S106" s="143">
        <v>7.0000000000000001E-3</v>
      </c>
      <c r="T106" s="64"/>
      <c r="U106" s="170"/>
    </row>
    <row r="107" spans="1:21" s="4" customFormat="1" ht="27" customHeight="1" x14ac:dyDescent="0.15">
      <c r="A107" s="14"/>
      <c r="B107" s="51" t="s">
        <v>63</v>
      </c>
      <c r="C107" s="107">
        <v>103</v>
      </c>
      <c r="D107" s="131">
        <v>4</v>
      </c>
      <c r="E107" s="134" t="s">
        <v>179</v>
      </c>
      <c r="F107" s="74" t="s">
        <v>180</v>
      </c>
      <c r="G107" s="45" t="s">
        <v>386</v>
      </c>
      <c r="H107" s="21">
        <v>20</v>
      </c>
      <c r="I107" s="22">
        <v>343</v>
      </c>
      <c r="J107" s="23">
        <v>3397675</v>
      </c>
      <c r="K107" s="25">
        <f t="shared" si="0"/>
        <v>9905.7580174927116</v>
      </c>
      <c r="L107" s="24">
        <v>13676.5</v>
      </c>
      <c r="M107" s="23">
        <v>3397675</v>
      </c>
      <c r="N107" s="25">
        <f t="shared" si="1"/>
        <v>248.43161627609402</v>
      </c>
      <c r="O107" s="32"/>
      <c r="P107" s="41"/>
      <c r="Q107" s="65"/>
      <c r="R107" s="65"/>
      <c r="S107" s="143"/>
      <c r="T107" s="64"/>
      <c r="U107" s="170"/>
    </row>
    <row r="108" spans="1:21" s="4" customFormat="1" ht="27" customHeight="1" x14ac:dyDescent="0.15">
      <c r="A108" s="14"/>
      <c r="B108" s="51" t="s">
        <v>63</v>
      </c>
      <c r="C108" s="107">
        <v>104</v>
      </c>
      <c r="D108" s="131">
        <v>4</v>
      </c>
      <c r="E108" s="134" t="s">
        <v>179</v>
      </c>
      <c r="F108" s="74" t="s">
        <v>180</v>
      </c>
      <c r="G108" s="45" t="s">
        <v>387</v>
      </c>
      <c r="H108" s="21">
        <v>20</v>
      </c>
      <c r="I108" s="22">
        <v>339</v>
      </c>
      <c r="J108" s="23">
        <v>4296250</v>
      </c>
      <c r="K108" s="25">
        <f t="shared" si="0"/>
        <v>12673.303834808259</v>
      </c>
      <c r="L108" s="24">
        <v>16150</v>
      </c>
      <c r="M108" s="23">
        <v>4296250</v>
      </c>
      <c r="N108" s="25">
        <f t="shared" si="1"/>
        <v>266.02167182662538</v>
      </c>
      <c r="O108" s="32"/>
      <c r="P108" s="41"/>
      <c r="Q108" s="65"/>
      <c r="R108" s="65"/>
      <c r="S108" s="143"/>
      <c r="T108" s="64"/>
      <c r="U108" s="170"/>
    </row>
    <row r="109" spans="1:21" s="4" customFormat="1" ht="27" customHeight="1" x14ac:dyDescent="0.15">
      <c r="A109" s="14"/>
      <c r="B109" s="51" t="s">
        <v>63</v>
      </c>
      <c r="C109" s="107">
        <v>105</v>
      </c>
      <c r="D109" s="131">
        <v>4</v>
      </c>
      <c r="E109" s="134" t="s">
        <v>179</v>
      </c>
      <c r="F109" s="74" t="s">
        <v>180</v>
      </c>
      <c r="G109" s="45" t="s">
        <v>388</v>
      </c>
      <c r="H109" s="21">
        <v>20</v>
      </c>
      <c r="I109" s="22">
        <v>241</v>
      </c>
      <c r="J109" s="23">
        <v>2787850</v>
      </c>
      <c r="K109" s="25">
        <f t="shared" si="0"/>
        <v>11567.842323651452</v>
      </c>
      <c r="L109" s="24">
        <v>11201.5</v>
      </c>
      <c r="M109" s="23">
        <v>2787850</v>
      </c>
      <c r="N109" s="25">
        <f t="shared" si="1"/>
        <v>248.88184618131501</v>
      </c>
      <c r="O109" s="32"/>
      <c r="P109" s="41"/>
      <c r="Q109" s="65" t="s">
        <v>286</v>
      </c>
      <c r="R109" s="65"/>
      <c r="S109" s="143">
        <v>0.28499999999999998</v>
      </c>
      <c r="T109" s="64"/>
      <c r="U109" s="170"/>
    </row>
    <row r="110" spans="1:21" s="4" customFormat="1" ht="27" customHeight="1" x14ac:dyDescent="0.15">
      <c r="A110" s="14"/>
      <c r="B110" s="51" t="s">
        <v>63</v>
      </c>
      <c r="C110" s="107">
        <v>106</v>
      </c>
      <c r="D110" s="131">
        <v>4</v>
      </c>
      <c r="E110" s="134" t="s">
        <v>179</v>
      </c>
      <c r="F110" s="74" t="s">
        <v>180</v>
      </c>
      <c r="G110" s="45" t="s">
        <v>389</v>
      </c>
      <c r="H110" s="21">
        <v>20</v>
      </c>
      <c r="I110" s="22">
        <v>351</v>
      </c>
      <c r="J110" s="23">
        <v>5216700</v>
      </c>
      <c r="K110" s="25">
        <f t="shared" si="0"/>
        <v>14862.393162393162</v>
      </c>
      <c r="L110" s="24">
        <v>16157</v>
      </c>
      <c r="M110" s="23">
        <v>5216700</v>
      </c>
      <c r="N110" s="25">
        <f t="shared" si="1"/>
        <v>322.87553382434857</v>
      </c>
      <c r="O110" s="32"/>
      <c r="P110" s="41"/>
      <c r="Q110" s="65"/>
      <c r="R110" s="65"/>
      <c r="S110" s="143"/>
      <c r="T110" s="64"/>
      <c r="U110" s="170"/>
    </row>
    <row r="111" spans="1:21" s="4" customFormat="1" ht="27" customHeight="1" x14ac:dyDescent="0.15">
      <c r="A111" s="14"/>
      <c r="B111" s="51" t="s">
        <v>63</v>
      </c>
      <c r="C111" s="107">
        <v>107</v>
      </c>
      <c r="D111" s="131">
        <v>4</v>
      </c>
      <c r="E111" s="134" t="s">
        <v>179</v>
      </c>
      <c r="F111" s="74" t="s">
        <v>180</v>
      </c>
      <c r="G111" s="45" t="s">
        <v>390</v>
      </c>
      <c r="H111" s="21">
        <v>20</v>
      </c>
      <c r="I111" s="22">
        <v>398</v>
      </c>
      <c r="J111" s="23">
        <v>4669350</v>
      </c>
      <c r="K111" s="25">
        <f t="shared" si="0"/>
        <v>11732.035175879397</v>
      </c>
      <c r="L111" s="24">
        <v>18516</v>
      </c>
      <c r="M111" s="23">
        <v>4669350</v>
      </c>
      <c r="N111" s="25">
        <f t="shared" si="1"/>
        <v>252.17919637070642</v>
      </c>
      <c r="O111" s="32"/>
      <c r="P111" s="41"/>
      <c r="Q111" s="65"/>
      <c r="R111" s="65"/>
      <c r="S111" s="143"/>
      <c r="T111" s="64"/>
      <c r="U111" s="170"/>
    </row>
    <row r="112" spans="1:21" s="4" customFormat="1" ht="27" customHeight="1" x14ac:dyDescent="0.15">
      <c r="A112" s="14"/>
      <c r="B112" s="51" t="s">
        <v>63</v>
      </c>
      <c r="C112" s="107">
        <v>108</v>
      </c>
      <c r="D112" s="131">
        <v>4</v>
      </c>
      <c r="E112" s="134" t="s">
        <v>179</v>
      </c>
      <c r="F112" s="74" t="s">
        <v>180</v>
      </c>
      <c r="G112" s="45" t="s">
        <v>383</v>
      </c>
      <c r="H112" s="21">
        <v>10</v>
      </c>
      <c r="I112" s="22">
        <v>190</v>
      </c>
      <c r="J112" s="23">
        <v>1775375</v>
      </c>
      <c r="K112" s="25">
        <f t="shared" si="0"/>
        <v>9344.0789473684217</v>
      </c>
      <c r="L112" s="24">
        <v>7101.5</v>
      </c>
      <c r="M112" s="23">
        <v>1775375</v>
      </c>
      <c r="N112" s="25">
        <f t="shared" si="1"/>
        <v>250</v>
      </c>
      <c r="O112" s="32"/>
      <c r="P112" s="41"/>
      <c r="Q112" s="65"/>
      <c r="R112" s="65"/>
      <c r="S112" s="143"/>
      <c r="T112" s="64"/>
      <c r="U112" s="170"/>
    </row>
    <row r="113" spans="1:21" s="4" customFormat="1" ht="27" customHeight="1" x14ac:dyDescent="0.15">
      <c r="A113" s="14"/>
      <c r="B113" s="51" t="s">
        <v>63</v>
      </c>
      <c r="C113" s="107">
        <v>109</v>
      </c>
      <c r="D113" s="131">
        <v>4</v>
      </c>
      <c r="E113" s="134" t="s">
        <v>179</v>
      </c>
      <c r="F113" s="74" t="s">
        <v>180</v>
      </c>
      <c r="G113" s="45" t="s">
        <v>391</v>
      </c>
      <c r="H113" s="21">
        <v>20</v>
      </c>
      <c r="I113" s="22">
        <v>298</v>
      </c>
      <c r="J113" s="23">
        <v>4332000</v>
      </c>
      <c r="K113" s="25">
        <f t="shared" si="0"/>
        <v>14536.912751677852</v>
      </c>
      <c r="L113" s="24">
        <v>17446</v>
      </c>
      <c r="M113" s="23">
        <v>4332000</v>
      </c>
      <c r="N113" s="25">
        <f t="shared" si="1"/>
        <v>248.30906798119912</v>
      </c>
      <c r="O113" s="32"/>
      <c r="P113" s="41"/>
      <c r="Q113" s="65"/>
      <c r="R113" s="65"/>
      <c r="S113" s="143"/>
      <c r="T113" s="64"/>
      <c r="U113" s="170"/>
    </row>
    <row r="114" spans="1:21" s="4" customFormat="1" ht="27" customHeight="1" x14ac:dyDescent="0.15">
      <c r="A114" s="14"/>
      <c r="B114" s="51" t="s">
        <v>63</v>
      </c>
      <c r="C114" s="107">
        <v>110</v>
      </c>
      <c r="D114" s="131">
        <v>4</v>
      </c>
      <c r="E114" s="134" t="s">
        <v>179</v>
      </c>
      <c r="F114" s="74" t="s">
        <v>180</v>
      </c>
      <c r="G114" s="45" t="s">
        <v>392</v>
      </c>
      <c r="H114" s="21">
        <v>20</v>
      </c>
      <c r="I114" s="22">
        <v>161</v>
      </c>
      <c r="J114" s="23">
        <v>1940375</v>
      </c>
      <c r="K114" s="25">
        <f t="shared" si="0"/>
        <v>12052.018633540372</v>
      </c>
      <c r="L114" s="24">
        <v>7961.5</v>
      </c>
      <c r="M114" s="23">
        <v>1940375</v>
      </c>
      <c r="N114" s="25">
        <f t="shared" si="1"/>
        <v>243.7197764240407</v>
      </c>
      <c r="O114" s="32"/>
      <c r="P114" s="41"/>
      <c r="Q114" s="65" t="s">
        <v>286</v>
      </c>
      <c r="R114" s="65"/>
      <c r="S114" s="143">
        <v>0.85499999999999998</v>
      </c>
      <c r="T114" s="64"/>
      <c r="U114" s="170"/>
    </row>
    <row r="115" spans="1:21" s="4" customFormat="1" ht="27" customHeight="1" x14ac:dyDescent="0.15">
      <c r="A115" s="14"/>
      <c r="B115" s="51" t="s">
        <v>63</v>
      </c>
      <c r="C115" s="107">
        <v>111</v>
      </c>
      <c r="D115" s="131">
        <v>4</v>
      </c>
      <c r="E115" s="134">
        <v>7420001017564</v>
      </c>
      <c r="F115" s="74" t="s">
        <v>181</v>
      </c>
      <c r="G115" s="45" t="s">
        <v>393</v>
      </c>
      <c r="H115" s="21">
        <v>20</v>
      </c>
      <c r="I115" s="22">
        <v>108</v>
      </c>
      <c r="J115" s="23">
        <v>816430</v>
      </c>
      <c r="K115" s="25">
        <f t="shared" si="0"/>
        <v>7559.5370370370374</v>
      </c>
      <c r="L115" s="24">
        <v>5052</v>
      </c>
      <c r="M115" s="23">
        <v>816430</v>
      </c>
      <c r="N115" s="25">
        <f t="shared" si="1"/>
        <v>161.60530482977038</v>
      </c>
      <c r="O115" s="32"/>
      <c r="P115" s="41"/>
      <c r="Q115" s="65"/>
      <c r="R115" s="65"/>
      <c r="S115" s="143"/>
      <c r="T115" s="64" t="s">
        <v>286</v>
      </c>
      <c r="U115" s="170">
        <v>0.59</v>
      </c>
    </row>
    <row r="116" spans="1:21" s="4" customFormat="1" ht="27" customHeight="1" x14ac:dyDescent="0.15">
      <c r="A116" s="14"/>
      <c r="B116" s="51" t="s">
        <v>63</v>
      </c>
      <c r="C116" s="107">
        <v>112</v>
      </c>
      <c r="D116" s="131">
        <v>6</v>
      </c>
      <c r="E116" s="134">
        <v>420005007366</v>
      </c>
      <c r="F116" s="74" t="s">
        <v>182</v>
      </c>
      <c r="G116" s="45" t="s">
        <v>394</v>
      </c>
      <c r="H116" s="21">
        <v>20</v>
      </c>
      <c r="I116" s="22">
        <v>252</v>
      </c>
      <c r="J116" s="23">
        <v>4414405</v>
      </c>
      <c r="K116" s="25">
        <f t="shared" si="0"/>
        <v>17517.480158730159</v>
      </c>
      <c r="L116" s="24">
        <v>19657</v>
      </c>
      <c r="M116" s="23">
        <v>4414405</v>
      </c>
      <c r="N116" s="25">
        <f t="shared" si="1"/>
        <v>224.57165386376354</v>
      </c>
      <c r="O116" s="32"/>
      <c r="P116" s="41"/>
      <c r="Q116" s="65"/>
      <c r="R116" s="65"/>
      <c r="S116" s="143"/>
      <c r="T116" s="64"/>
      <c r="U116" s="170"/>
    </row>
    <row r="117" spans="1:21" s="4" customFormat="1" ht="27" customHeight="1" x14ac:dyDescent="0.15">
      <c r="A117" s="14"/>
      <c r="B117" s="51" t="s">
        <v>63</v>
      </c>
      <c r="C117" s="107">
        <v>113</v>
      </c>
      <c r="D117" s="131">
        <v>4</v>
      </c>
      <c r="E117" s="134">
        <v>6420003001625</v>
      </c>
      <c r="F117" s="74" t="s">
        <v>183</v>
      </c>
      <c r="G117" s="45" t="s">
        <v>395</v>
      </c>
      <c r="H117" s="21">
        <v>10</v>
      </c>
      <c r="I117" s="22">
        <v>134</v>
      </c>
      <c r="J117" s="23">
        <v>1734390</v>
      </c>
      <c r="K117" s="25">
        <f t="shared" si="0"/>
        <v>12943.208955223881</v>
      </c>
      <c r="L117" s="24">
        <v>10304</v>
      </c>
      <c r="M117" s="23">
        <v>1734390</v>
      </c>
      <c r="N117" s="25">
        <f t="shared" si="1"/>
        <v>168.32201086956522</v>
      </c>
      <c r="O117" s="32"/>
      <c r="P117" s="41"/>
      <c r="Q117" s="65" t="s">
        <v>286</v>
      </c>
      <c r="R117" s="65"/>
      <c r="S117" s="143">
        <v>0.05</v>
      </c>
      <c r="T117" s="64"/>
      <c r="U117" s="170"/>
    </row>
    <row r="118" spans="1:21" s="4" customFormat="1" ht="27" customHeight="1" x14ac:dyDescent="0.15">
      <c r="A118" s="14"/>
      <c r="B118" s="51" t="s">
        <v>63</v>
      </c>
      <c r="C118" s="107">
        <v>114</v>
      </c>
      <c r="D118" s="131">
        <v>5</v>
      </c>
      <c r="E118" s="134">
        <v>3420005004240</v>
      </c>
      <c r="F118" s="74" t="s">
        <v>184</v>
      </c>
      <c r="G118" s="45" t="s">
        <v>396</v>
      </c>
      <c r="H118" s="21">
        <v>20</v>
      </c>
      <c r="I118" s="22">
        <v>118</v>
      </c>
      <c r="J118" s="23">
        <v>625340</v>
      </c>
      <c r="K118" s="25">
        <f t="shared" si="0"/>
        <v>5299.4915254237285</v>
      </c>
      <c r="L118" s="24">
        <v>2810</v>
      </c>
      <c r="M118" s="23">
        <f>J118</f>
        <v>625340</v>
      </c>
      <c r="N118" s="25">
        <f t="shared" si="1"/>
        <v>222.54092526690391</v>
      </c>
      <c r="O118" s="32"/>
      <c r="P118" s="41"/>
      <c r="Q118" s="65"/>
      <c r="R118" s="65"/>
      <c r="S118" s="143"/>
      <c r="T118" s="64"/>
      <c r="U118" s="170"/>
    </row>
    <row r="119" spans="1:21" s="4" customFormat="1" ht="27" customHeight="1" x14ac:dyDescent="0.15">
      <c r="A119" s="14"/>
      <c r="B119" s="51" t="s">
        <v>63</v>
      </c>
      <c r="C119" s="107">
        <v>115</v>
      </c>
      <c r="D119" s="131">
        <v>4</v>
      </c>
      <c r="E119" s="134" t="s">
        <v>185</v>
      </c>
      <c r="F119" s="74" t="s">
        <v>186</v>
      </c>
      <c r="G119" s="45" t="s">
        <v>397</v>
      </c>
      <c r="H119" s="21">
        <v>20</v>
      </c>
      <c r="I119" s="22">
        <v>321</v>
      </c>
      <c r="J119" s="23">
        <v>3533271</v>
      </c>
      <c r="K119" s="25">
        <f t="shared" si="0"/>
        <v>11007.074766355141</v>
      </c>
      <c r="L119" s="24">
        <v>15062</v>
      </c>
      <c r="M119" s="23">
        <v>3533271</v>
      </c>
      <c r="N119" s="25">
        <f t="shared" si="1"/>
        <v>234.58179524631524</v>
      </c>
      <c r="O119" s="32"/>
      <c r="P119" s="41"/>
      <c r="Q119" s="65"/>
      <c r="R119" s="65"/>
      <c r="S119" s="143"/>
      <c r="T119" s="64" t="s">
        <v>286</v>
      </c>
      <c r="U119" s="170">
        <v>5.5E-2</v>
      </c>
    </row>
    <row r="120" spans="1:21" s="4" customFormat="1" ht="27" customHeight="1" x14ac:dyDescent="0.15">
      <c r="A120" s="14"/>
      <c r="B120" s="51" t="s">
        <v>63</v>
      </c>
      <c r="C120" s="107">
        <v>116</v>
      </c>
      <c r="D120" s="131">
        <v>2</v>
      </c>
      <c r="E120" s="134">
        <v>8400000000000</v>
      </c>
      <c r="F120" s="74" t="s">
        <v>187</v>
      </c>
      <c r="G120" s="45" t="s">
        <v>398</v>
      </c>
      <c r="H120" s="21">
        <v>40</v>
      </c>
      <c r="I120" s="22">
        <v>441</v>
      </c>
      <c r="J120" s="23">
        <v>3720047</v>
      </c>
      <c r="K120" s="25">
        <f t="shared" si="0"/>
        <v>8435.4807256235836</v>
      </c>
      <c r="L120" s="24">
        <v>35413</v>
      </c>
      <c r="M120" s="23">
        <v>3720047</v>
      </c>
      <c r="N120" s="25">
        <f t="shared" si="1"/>
        <v>105.04749668200944</v>
      </c>
      <c r="O120" s="32"/>
      <c r="P120" s="41"/>
      <c r="Q120" s="65"/>
      <c r="R120" s="65"/>
      <c r="S120" s="143"/>
      <c r="T120" s="64"/>
      <c r="U120" s="170"/>
    </row>
    <row r="121" spans="1:21" s="4" customFormat="1" ht="27" customHeight="1" x14ac:dyDescent="0.15">
      <c r="A121" s="14"/>
      <c r="B121" s="51" t="s">
        <v>63</v>
      </c>
      <c r="C121" s="107">
        <v>117</v>
      </c>
      <c r="D121" s="131">
        <v>4</v>
      </c>
      <c r="E121" s="134">
        <v>2420001015498</v>
      </c>
      <c r="F121" s="74" t="s">
        <v>188</v>
      </c>
      <c r="G121" s="45" t="s">
        <v>399</v>
      </c>
      <c r="H121" s="21">
        <v>10</v>
      </c>
      <c r="I121" s="22">
        <v>83</v>
      </c>
      <c r="J121" s="23">
        <v>831000</v>
      </c>
      <c r="K121" s="25">
        <f t="shared" si="0"/>
        <v>10012.048192771084</v>
      </c>
      <c r="L121" s="24">
        <v>3174</v>
      </c>
      <c r="M121" s="23">
        <v>831000</v>
      </c>
      <c r="N121" s="25">
        <f t="shared" si="1"/>
        <v>261.81474480151229</v>
      </c>
      <c r="O121" s="32"/>
      <c r="P121" s="41"/>
      <c r="Q121" s="65"/>
      <c r="R121" s="65"/>
      <c r="S121" s="143"/>
      <c r="T121" s="64"/>
      <c r="U121" s="170"/>
    </row>
    <row r="122" spans="1:21" s="4" customFormat="1" ht="27" customHeight="1" x14ac:dyDescent="0.15">
      <c r="A122" s="14"/>
      <c r="B122" s="51" t="s">
        <v>63</v>
      </c>
      <c r="C122" s="107">
        <v>118</v>
      </c>
      <c r="D122" s="131">
        <v>2</v>
      </c>
      <c r="E122" s="134" t="s">
        <v>189</v>
      </c>
      <c r="F122" s="74" t="s">
        <v>190</v>
      </c>
      <c r="G122" s="45" t="s">
        <v>400</v>
      </c>
      <c r="H122" s="21">
        <v>20</v>
      </c>
      <c r="I122" s="22">
        <v>224</v>
      </c>
      <c r="J122" s="23">
        <v>2350740</v>
      </c>
      <c r="K122" s="25">
        <f t="shared" si="0"/>
        <v>10494.375</v>
      </c>
      <c r="L122" s="24">
        <v>22301.8</v>
      </c>
      <c r="M122" s="23">
        <v>2350740</v>
      </c>
      <c r="N122" s="25">
        <f t="shared" si="1"/>
        <v>105.40584168094055</v>
      </c>
      <c r="O122" s="32"/>
      <c r="P122" s="41"/>
      <c r="Q122" s="65" t="s">
        <v>286</v>
      </c>
      <c r="R122" s="65"/>
      <c r="S122" s="143">
        <v>1.9E-2</v>
      </c>
      <c r="T122" s="64"/>
      <c r="U122" s="170"/>
    </row>
    <row r="123" spans="1:21" s="4" customFormat="1" ht="27" customHeight="1" x14ac:dyDescent="0.15">
      <c r="A123" s="14"/>
      <c r="B123" s="51" t="s">
        <v>63</v>
      </c>
      <c r="C123" s="107">
        <v>119</v>
      </c>
      <c r="D123" s="131">
        <v>5</v>
      </c>
      <c r="E123" s="134">
        <v>5420005003455</v>
      </c>
      <c r="F123" s="74" t="s">
        <v>114</v>
      </c>
      <c r="G123" s="45" t="s">
        <v>401</v>
      </c>
      <c r="H123" s="21">
        <v>20</v>
      </c>
      <c r="I123" s="22">
        <v>127</v>
      </c>
      <c r="J123" s="23">
        <v>4090720</v>
      </c>
      <c r="K123" s="25">
        <f t="shared" si="0"/>
        <v>32210.393700787401</v>
      </c>
      <c r="L123" s="24">
        <v>8834.5</v>
      </c>
      <c r="M123" s="23">
        <v>4090720</v>
      </c>
      <c r="N123" s="25">
        <f t="shared" si="1"/>
        <v>463.03922123493123</v>
      </c>
      <c r="O123" s="32"/>
      <c r="P123" s="41"/>
      <c r="Q123" s="65"/>
      <c r="R123" s="65"/>
      <c r="S123" s="143"/>
      <c r="T123" s="64"/>
      <c r="U123" s="170"/>
    </row>
    <row r="124" spans="1:21" s="4" customFormat="1" ht="27" customHeight="1" x14ac:dyDescent="0.15">
      <c r="A124" s="14"/>
      <c r="B124" s="51" t="s">
        <v>63</v>
      </c>
      <c r="C124" s="107">
        <v>120</v>
      </c>
      <c r="D124" s="131">
        <v>5</v>
      </c>
      <c r="E124" s="134" t="s">
        <v>191</v>
      </c>
      <c r="F124" s="74" t="s">
        <v>114</v>
      </c>
      <c r="G124" s="45" t="s">
        <v>402</v>
      </c>
      <c r="H124" s="21">
        <v>20</v>
      </c>
      <c r="I124" s="22">
        <v>174</v>
      </c>
      <c r="J124" s="23">
        <v>2036779</v>
      </c>
      <c r="K124" s="25">
        <f t="shared" si="0"/>
        <v>11705.626436781609</v>
      </c>
      <c r="L124" s="24">
        <v>8561</v>
      </c>
      <c r="M124" s="23">
        <v>2036779</v>
      </c>
      <c r="N124" s="25">
        <f t="shared" si="1"/>
        <v>237.91367830860881</v>
      </c>
      <c r="O124" s="32"/>
      <c r="P124" s="41"/>
      <c r="Q124" s="65"/>
      <c r="R124" s="65"/>
      <c r="S124" s="143"/>
      <c r="T124" s="64" t="s">
        <v>286</v>
      </c>
      <c r="U124" s="170">
        <v>0.13</v>
      </c>
    </row>
    <row r="125" spans="1:21" s="4" customFormat="1" ht="27" customHeight="1" x14ac:dyDescent="0.15">
      <c r="A125" s="14"/>
      <c r="B125" s="51" t="s">
        <v>63</v>
      </c>
      <c r="C125" s="107">
        <v>121</v>
      </c>
      <c r="D125" s="131">
        <v>5</v>
      </c>
      <c r="E125" s="134">
        <v>5420005003455</v>
      </c>
      <c r="F125" s="74" t="s">
        <v>114</v>
      </c>
      <c r="G125" s="45" t="s">
        <v>403</v>
      </c>
      <c r="H125" s="21">
        <v>20</v>
      </c>
      <c r="I125" s="22">
        <v>243</v>
      </c>
      <c r="J125" s="23">
        <v>3053137</v>
      </c>
      <c r="K125" s="25">
        <f t="shared" si="0"/>
        <v>12564.349794238684</v>
      </c>
      <c r="L125" s="24">
        <v>13916</v>
      </c>
      <c r="M125" s="23">
        <v>3053137</v>
      </c>
      <c r="N125" s="25">
        <f t="shared" si="1"/>
        <v>219.39759988502442</v>
      </c>
      <c r="O125" s="32"/>
      <c r="P125" s="41"/>
      <c r="Q125" s="65"/>
      <c r="R125" s="65"/>
      <c r="S125" s="143"/>
      <c r="T125" s="64"/>
      <c r="U125" s="170"/>
    </row>
    <row r="126" spans="1:21" s="4" customFormat="1" ht="27" customHeight="1" x14ac:dyDescent="0.15">
      <c r="A126" s="14"/>
      <c r="B126" s="51" t="s">
        <v>63</v>
      </c>
      <c r="C126" s="107">
        <v>122</v>
      </c>
      <c r="D126" s="131">
        <v>6</v>
      </c>
      <c r="E126" s="134">
        <v>5420001016568</v>
      </c>
      <c r="F126" s="74" t="s">
        <v>192</v>
      </c>
      <c r="G126" s="45" t="s">
        <v>404</v>
      </c>
      <c r="H126" s="21">
        <v>20</v>
      </c>
      <c r="I126" s="22">
        <v>170</v>
      </c>
      <c r="J126" s="23">
        <v>3190750</v>
      </c>
      <c r="K126" s="25">
        <f t="shared" si="0"/>
        <v>18769.117647058825</v>
      </c>
      <c r="L126" s="24">
        <v>10891</v>
      </c>
      <c r="M126" s="23">
        <v>3190750</v>
      </c>
      <c r="N126" s="25">
        <f t="shared" si="1"/>
        <v>292.97126067395095</v>
      </c>
      <c r="O126" s="32"/>
      <c r="P126" s="41"/>
      <c r="Q126" s="65" t="s">
        <v>286</v>
      </c>
      <c r="R126" s="65"/>
      <c r="S126" s="143">
        <v>0.9</v>
      </c>
      <c r="T126" s="64"/>
      <c r="U126" s="170"/>
    </row>
    <row r="127" spans="1:21" s="4" customFormat="1" ht="27" customHeight="1" x14ac:dyDescent="0.15">
      <c r="A127" s="14"/>
      <c r="B127" s="51" t="s">
        <v>63</v>
      </c>
      <c r="C127" s="107">
        <v>123</v>
      </c>
      <c r="D127" s="131">
        <v>5</v>
      </c>
      <c r="E127" s="134">
        <v>4420005006252</v>
      </c>
      <c r="F127" s="74" t="s">
        <v>193</v>
      </c>
      <c r="G127" s="45" t="s">
        <v>405</v>
      </c>
      <c r="H127" s="21">
        <v>20</v>
      </c>
      <c r="I127" s="22">
        <v>99</v>
      </c>
      <c r="J127" s="23">
        <v>748570</v>
      </c>
      <c r="K127" s="25">
        <f t="shared" si="0"/>
        <v>7561.3131313131316</v>
      </c>
      <c r="L127" s="24">
        <v>5054</v>
      </c>
      <c r="M127" s="23">
        <v>748570</v>
      </c>
      <c r="N127" s="25">
        <f t="shared" si="1"/>
        <v>148.11436485951722</v>
      </c>
      <c r="O127" s="32"/>
      <c r="P127" s="41"/>
      <c r="Q127" s="65"/>
      <c r="R127" s="65"/>
      <c r="S127" s="143"/>
      <c r="T127" s="64"/>
      <c r="U127" s="170"/>
    </row>
    <row r="128" spans="1:21" s="4" customFormat="1" ht="27" customHeight="1" x14ac:dyDescent="0.15">
      <c r="A128" s="14"/>
      <c r="B128" s="51" t="s">
        <v>63</v>
      </c>
      <c r="C128" s="107">
        <v>124</v>
      </c>
      <c r="D128" s="131">
        <v>5</v>
      </c>
      <c r="E128" s="134">
        <v>1420005003343</v>
      </c>
      <c r="F128" s="74" t="s">
        <v>194</v>
      </c>
      <c r="G128" s="45" t="s">
        <v>406</v>
      </c>
      <c r="H128" s="21">
        <v>25</v>
      </c>
      <c r="I128" s="22">
        <v>343</v>
      </c>
      <c r="J128" s="23">
        <v>8696258</v>
      </c>
      <c r="K128" s="25">
        <f t="shared" si="0"/>
        <v>25353.521865889212</v>
      </c>
      <c r="L128" s="24">
        <v>24930</v>
      </c>
      <c r="M128" s="23">
        <v>8696258</v>
      </c>
      <c r="N128" s="25">
        <f t="shared" si="1"/>
        <v>348.82703569995988</v>
      </c>
      <c r="O128" s="32"/>
      <c r="P128" s="41"/>
      <c r="Q128" s="65"/>
      <c r="R128" s="65"/>
      <c r="S128" s="143"/>
      <c r="T128" s="64"/>
      <c r="U128" s="170"/>
    </row>
    <row r="129" spans="1:21" s="4" customFormat="1" ht="27" customHeight="1" x14ac:dyDescent="0.15">
      <c r="A129" s="14"/>
      <c r="B129" s="51" t="s">
        <v>63</v>
      </c>
      <c r="C129" s="107">
        <v>125</v>
      </c>
      <c r="D129" s="131">
        <v>5</v>
      </c>
      <c r="E129" s="134" t="s">
        <v>195</v>
      </c>
      <c r="F129" s="74" t="s">
        <v>196</v>
      </c>
      <c r="G129" s="45" t="s">
        <v>407</v>
      </c>
      <c r="H129" s="21">
        <v>20</v>
      </c>
      <c r="I129" s="22">
        <v>245</v>
      </c>
      <c r="J129" s="23">
        <v>5867355</v>
      </c>
      <c r="K129" s="25">
        <f t="shared" si="0"/>
        <v>23948.387755102041</v>
      </c>
      <c r="L129" s="24">
        <v>24934</v>
      </c>
      <c r="M129" s="23">
        <v>5867355</v>
      </c>
      <c r="N129" s="25">
        <f t="shared" si="1"/>
        <v>235.31543274244004</v>
      </c>
      <c r="O129" s="32"/>
      <c r="P129" s="41"/>
      <c r="Q129" s="65" t="s">
        <v>286</v>
      </c>
      <c r="R129" s="65"/>
      <c r="S129" s="143">
        <v>0.66</v>
      </c>
      <c r="T129" s="64"/>
      <c r="U129" s="170"/>
    </row>
    <row r="130" spans="1:21" s="4" customFormat="1" ht="27" customHeight="1" x14ac:dyDescent="0.15">
      <c r="A130" s="14"/>
      <c r="B130" s="51" t="s">
        <v>63</v>
      </c>
      <c r="C130" s="107">
        <v>126</v>
      </c>
      <c r="D130" s="131">
        <v>2</v>
      </c>
      <c r="E130" s="134">
        <v>3420005004926</v>
      </c>
      <c r="F130" s="74" t="s">
        <v>197</v>
      </c>
      <c r="G130" s="45" t="s">
        <v>408</v>
      </c>
      <c r="H130" s="21">
        <v>40</v>
      </c>
      <c r="I130" s="22">
        <v>453</v>
      </c>
      <c r="J130" s="23">
        <v>11545131</v>
      </c>
      <c r="K130" s="25">
        <f t="shared" si="0"/>
        <v>25485.940397350994</v>
      </c>
      <c r="L130" s="24">
        <v>49015</v>
      </c>
      <c r="M130" s="23">
        <v>11545131</v>
      </c>
      <c r="N130" s="25">
        <f t="shared" si="1"/>
        <v>235.54281342446191</v>
      </c>
      <c r="O130" s="32"/>
      <c r="P130" s="41"/>
      <c r="Q130" s="65"/>
      <c r="R130" s="65"/>
      <c r="S130" s="143"/>
      <c r="T130" s="64"/>
      <c r="U130" s="170"/>
    </row>
    <row r="131" spans="1:21" s="4" customFormat="1" ht="27" customHeight="1" x14ac:dyDescent="0.15">
      <c r="A131" s="14"/>
      <c r="B131" s="51" t="s">
        <v>63</v>
      </c>
      <c r="C131" s="107">
        <v>127</v>
      </c>
      <c r="D131" s="131">
        <v>5</v>
      </c>
      <c r="E131" s="134">
        <v>8420005003287</v>
      </c>
      <c r="F131" s="74" t="s">
        <v>198</v>
      </c>
      <c r="G131" s="45" t="s">
        <v>409</v>
      </c>
      <c r="H131" s="21">
        <v>20</v>
      </c>
      <c r="I131" s="22">
        <v>96</v>
      </c>
      <c r="J131" s="23">
        <v>1897416</v>
      </c>
      <c r="K131" s="25">
        <f t="shared" si="0"/>
        <v>19764.75</v>
      </c>
      <c r="L131" s="24">
        <v>9497</v>
      </c>
      <c r="M131" s="23">
        <v>1897416</v>
      </c>
      <c r="N131" s="25">
        <f t="shared" si="1"/>
        <v>199.79109192376541</v>
      </c>
      <c r="O131" s="32"/>
      <c r="P131" s="41"/>
      <c r="Q131" s="65"/>
      <c r="R131" s="65"/>
      <c r="S131" s="143"/>
      <c r="T131" s="64"/>
      <c r="U131" s="170"/>
    </row>
    <row r="132" spans="1:21" s="4" customFormat="1" ht="27" customHeight="1" x14ac:dyDescent="0.15">
      <c r="A132" s="14"/>
      <c r="B132" s="51" t="s">
        <v>63</v>
      </c>
      <c r="C132" s="107">
        <v>128</v>
      </c>
      <c r="D132" s="131">
        <v>4</v>
      </c>
      <c r="E132" s="134" t="s">
        <v>199</v>
      </c>
      <c r="F132" s="74" t="s">
        <v>200</v>
      </c>
      <c r="G132" s="45" t="s">
        <v>410</v>
      </c>
      <c r="H132" s="21">
        <v>15</v>
      </c>
      <c r="I132" s="22">
        <v>192</v>
      </c>
      <c r="J132" s="23">
        <v>5885449</v>
      </c>
      <c r="K132" s="25">
        <f t="shared" si="0"/>
        <v>30653.380208333332</v>
      </c>
      <c r="L132" s="24">
        <v>15161</v>
      </c>
      <c r="M132" s="23">
        <v>5885449</v>
      </c>
      <c r="N132" s="25">
        <f t="shared" si="1"/>
        <v>388.19662291405581</v>
      </c>
      <c r="O132" s="32"/>
      <c r="P132" s="41"/>
      <c r="Q132" s="65" t="s">
        <v>286</v>
      </c>
      <c r="R132" s="65"/>
      <c r="S132" s="143">
        <v>0.14000000000000001</v>
      </c>
      <c r="T132" s="64" t="s">
        <v>286</v>
      </c>
      <c r="U132" s="170">
        <v>0.04</v>
      </c>
    </row>
    <row r="133" spans="1:21" s="4" customFormat="1" ht="27" customHeight="1" x14ac:dyDescent="0.15">
      <c r="A133" s="14"/>
      <c r="B133" s="51" t="s">
        <v>63</v>
      </c>
      <c r="C133" s="107">
        <v>129</v>
      </c>
      <c r="D133" s="131">
        <v>5</v>
      </c>
      <c r="E133" s="134">
        <v>9420005002296</v>
      </c>
      <c r="F133" s="74" t="s">
        <v>201</v>
      </c>
      <c r="G133" s="45" t="s">
        <v>411</v>
      </c>
      <c r="H133" s="21">
        <v>20</v>
      </c>
      <c r="I133" s="22">
        <v>175</v>
      </c>
      <c r="J133" s="23">
        <v>1442936</v>
      </c>
      <c r="K133" s="25">
        <f t="shared" si="0"/>
        <v>8245.3485714285707</v>
      </c>
      <c r="L133" s="24">
        <v>4610.8</v>
      </c>
      <c r="M133" s="23">
        <v>1442936</v>
      </c>
      <c r="N133" s="25">
        <f t="shared" si="1"/>
        <v>312.94699401405393</v>
      </c>
      <c r="O133" s="32"/>
      <c r="P133" s="41"/>
      <c r="Q133" s="65" t="s">
        <v>286</v>
      </c>
      <c r="R133" s="65" t="s">
        <v>286</v>
      </c>
      <c r="S133" s="143">
        <v>0.13789999999999999</v>
      </c>
      <c r="T133" s="64"/>
      <c r="U133" s="170"/>
    </row>
    <row r="134" spans="1:21" s="4" customFormat="1" ht="27" customHeight="1" x14ac:dyDescent="0.15">
      <c r="A134" s="14"/>
      <c r="B134" s="51" t="s">
        <v>63</v>
      </c>
      <c r="C134" s="107">
        <v>130</v>
      </c>
      <c r="D134" s="131">
        <v>6</v>
      </c>
      <c r="E134" s="134">
        <v>1420005007699</v>
      </c>
      <c r="F134" s="74" t="s">
        <v>202</v>
      </c>
      <c r="G134" s="45" t="s">
        <v>412</v>
      </c>
      <c r="H134" s="21">
        <v>16</v>
      </c>
      <c r="I134" s="22">
        <v>180</v>
      </c>
      <c r="J134" s="23">
        <v>1277330</v>
      </c>
      <c r="K134" s="25">
        <f t="shared" si="0"/>
        <v>7096.2777777777774</v>
      </c>
      <c r="L134" s="24">
        <v>12363</v>
      </c>
      <c r="M134" s="23">
        <v>1277330</v>
      </c>
      <c r="N134" s="25">
        <f t="shared" si="1"/>
        <v>103.31877376041415</v>
      </c>
      <c r="O134" s="32"/>
      <c r="P134" s="41"/>
      <c r="Q134" s="65" t="s">
        <v>286</v>
      </c>
      <c r="R134" s="65" t="s">
        <v>286</v>
      </c>
      <c r="S134" s="143">
        <v>0.7</v>
      </c>
      <c r="T134" s="64"/>
      <c r="U134" s="170"/>
    </row>
    <row r="135" spans="1:21" s="4" customFormat="1" ht="27" customHeight="1" x14ac:dyDescent="0.15">
      <c r="A135" s="14"/>
      <c r="B135" s="51" t="s">
        <v>63</v>
      </c>
      <c r="C135" s="107">
        <v>131</v>
      </c>
      <c r="D135" s="131">
        <v>2</v>
      </c>
      <c r="E135" s="134" t="s">
        <v>203</v>
      </c>
      <c r="F135" s="74" t="s">
        <v>204</v>
      </c>
      <c r="G135" s="45" t="s">
        <v>413</v>
      </c>
      <c r="H135" s="21">
        <v>40</v>
      </c>
      <c r="I135" s="22">
        <v>456</v>
      </c>
      <c r="J135" s="23">
        <v>3914815</v>
      </c>
      <c r="K135" s="25">
        <f t="shared" si="0"/>
        <v>8585.1206140350878</v>
      </c>
      <c r="L135" s="24">
        <v>54551</v>
      </c>
      <c r="M135" s="23">
        <v>3914815</v>
      </c>
      <c r="N135" s="25">
        <f t="shared" si="1"/>
        <v>71.764312294916678</v>
      </c>
      <c r="O135" s="32"/>
      <c r="P135" s="41"/>
      <c r="Q135" s="65"/>
      <c r="R135" s="65"/>
      <c r="S135" s="143"/>
      <c r="T135" s="64"/>
      <c r="U135" s="170"/>
    </row>
    <row r="136" spans="1:21" s="4" customFormat="1" ht="27" customHeight="1" x14ac:dyDescent="0.15">
      <c r="A136" s="14"/>
      <c r="B136" s="51" t="s">
        <v>63</v>
      </c>
      <c r="C136" s="107">
        <v>132</v>
      </c>
      <c r="D136" s="131">
        <v>4</v>
      </c>
      <c r="E136" s="134" t="s">
        <v>205</v>
      </c>
      <c r="F136" s="74" t="s">
        <v>206</v>
      </c>
      <c r="G136" s="45" t="s">
        <v>414</v>
      </c>
      <c r="H136" s="21">
        <v>14</v>
      </c>
      <c r="I136" s="22">
        <v>137</v>
      </c>
      <c r="J136" s="23">
        <v>2277296</v>
      </c>
      <c r="K136" s="25">
        <f t="shared" si="0"/>
        <v>16622.598540145984</v>
      </c>
      <c r="L136" s="24">
        <v>8306</v>
      </c>
      <c r="M136" s="23">
        <v>2277296</v>
      </c>
      <c r="N136" s="25">
        <f t="shared" si="1"/>
        <v>274.17481338791237</v>
      </c>
      <c r="O136" s="32"/>
      <c r="P136" s="41"/>
      <c r="Q136" s="65"/>
      <c r="R136" s="65"/>
      <c r="S136" s="143"/>
      <c r="T136" s="64"/>
      <c r="U136" s="170"/>
    </row>
    <row r="137" spans="1:21" s="4" customFormat="1" ht="27" customHeight="1" x14ac:dyDescent="0.15">
      <c r="A137" s="14"/>
      <c r="B137" s="51" t="s">
        <v>63</v>
      </c>
      <c r="C137" s="107">
        <v>133</v>
      </c>
      <c r="D137" s="131">
        <v>2</v>
      </c>
      <c r="E137" s="134">
        <v>2420005003961</v>
      </c>
      <c r="F137" s="74" t="s">
        <v>207</v>
      </c>
      <c r="G137" s="45" t="s">
        <v>415</v>
      </c>
      <c r="H137" s="21">
        <v>20</v>
      </c>
      <c r="I137" s="22">
        <v>204</v>
      </c>
      <c r="J137" s="23">
        <v>2164040</v>
      </c>
      <c r="K137" s="25">
        <f t="shared" si="0"/>
        <v>10608.039215686274</v>
      </c>
      <c r="L137" s="24">
        <v>19659</v>
      </c>
      <c r="M137" s="23">
        <v>2164040</v>
      </c>
      <c r="N137" s="25">
        <f t="shared" si="1"/>
        <v>110.07884429523374</v>
      </c>
      <c r="O137" s="32"/>
      <c r="P137" s="41"/>
      <c r="Q137" s="65"/>
      <c r="R137" s="65"/>
      <c r="S137" s="143"/>
      <c r="T137" s="64"/>
      <c r="U137" s="170"/>
    </row>
    <row r="138" spans="1:21" s="4" customFormat="1" ht="27" customHeight="1" x14ac:dyDescent="0.15">
      <c r="A138" s="14"/>
      <c r="B138" s="51" t="s">
        <v>63</v>
      </c>
      <c r="C138" s="107">
        <v>134</v>
      </c>
      <c r="D138" s="131">
        <v>6</v>
      </c>
      <c r="E138" s="134">
        <v>7420005006233</v>
      </c>
      <c r="F138" s="74" t="s">
        <v>208</v>
      </c>
      <c r="G138" s="45" t="s">
        <v>416</v>
      </c>
      <c r="H138" s="21">
        <v>10</v>
      </c>
      <c r="I138" s="22">
        <v>164</v>
      </c>
      <c r="J138" s="23">
        <v>6296004</v>
      </c>
      <c r="K138" s="25">
        <f t="shared" si="0"/>
        <v>38390.268292682929</v>
      </c>
      <c r="L138" s="24">
        <v>16251</v>
      </c>
      <c r="M138" s="23">
        <v>6296004</v>
      </c>
      <c r="N138" s="25">
        <f t="shared" si="1"/>
        <v>387.42255861177773</v>
      </c>
      <c r="O138" s="32"/>
      <c r="P138" s="41"/>
      <c r="Q138" s="65" t="s">
        <v>286</v>
      </c>
      <c r="R138" s="65"/>
      <c r="S138" s="143">
        <v>0.45</v>
      </c>
      <c r="T138" s="64" t="s">
        <v>286</v>
      </c>
      <c r="U138" s="170">
        <v>6.9999999999999999E-4</v>
      </c>
    </row>
    <row r="139" spans="1:21" s="4" customFormat="1" ht="27" customHeight="1" x14ac:dyDescent="0.15">
      <c r="A139" s="14"/>
      <c r="B139" s="51" t="s">
        <v>63</v>
      </c>
      <c r="C139" s="107">
        <v>135</v>
      </c>
      <c r="D139" s="131">
        <v>2</v>
      </c>
      <c r="E139" s="134" t="s">
        <v>209</v>
      </c>
      <c r="F139" s="74" t="s">
        <v>210</v>
      </c>
      <c r="G139" s="45" t="s">
        <v>417</v>
      </c>
      <c r="H139" s="21">
        <v>40</v>
      </c>
      <c r="I139" s="22">
        <v>452</v>
      </c>
      <c r="J139" s="23">
        <v>7007455</v>
      </c>
      <c r="K139" s="25">
        <f t="shared" si="0"/>
        <v>15503.219026548673</v>
      </c>
      <c r="L139" s="24">
        <v>40544</v>
      </c>
      <c r="M139" s="23">
        <v>7007455</v>
      </c>
      <c r="N139" s="25">
        <f t="shared" si="1"/>
        <v>172.83580801104972</v>
      </c>
      <c r="O139" s="32"/>
      <c r="P139" s="41"/>
      <c r="Q139" s="65"/>
      <c r="R139" s="65"/>
      <c r="S139" s="143"/>
      <c r="T139" s="64"/>
      <c r="U139" s="170"/>
    </row>
    <row r="140" spans="1:21" s="4" customFormat="1" ht="27" customHeight="1" x14ac:dyDescent="0.15">
      <c r="A140" s="14"/>
      <c r="B140" s="51" t="s">
        <v>63</v>
      </c>
      <c r="C140" s="107">
        <v>136</v>
      </c>
      <c r="D140" s="131">
        <v>4</v>
      </c>
      <c r="E140" s="134">
        <v>6420001014728</v>
      </c>
      <c r="F140" s="74" t="s">
        <v>211</v>
      </c>
      <c r="G140" s="45" t="s">
        <v>418</v>
      </c>
      <c r="H140" s="21">
        <v>10</v>
      </c>
      <c r="I140" s="22">
        <v>49</v>
      </c>
      <c r="J140" s="23">
        <v>690838</v>
      </c>
      <c r="K140" s="25">
        <f t="shared" si="0"/>
        <v>14098.734693877552</v>
      </c>
      <c r="L140" s="24">
        <v>3359</v>
      </c>
      <c r="M140" s="23">
        <v>690838</v>
      </c>
      <c r="N140" s="25">
        <f t="shared" si="1"/>
        <v>205.66775826138732</v>
      </c>
      <c r="O140" s="32"/>
      <c r="P140" s="41"/>
      <c r="Q140" s="65"/>
      <c r="R140" s="65"/>
      <c r="S140" s="143"/>
      <c r="T140" s="64"/>
      <c r="U140" s="170"/>
    </row>
    <row r="141" spans="1:21" s="4" customFormat="1" ht="27" customHeight="1" x14ac:dyDescent="0.15">
      <c r="A141" s="14"/>
      <c r="B141" s="51" t="s">
        <v>63</v>
      </c>
      <c r="C141" s="107">
        <v>137</v>
      </c>
      <c r="D141" s="131">
        <v>5</v>
      </c>
      <c r="E141" s="134">
        <v>6420005006192</v>
      </c>
      <c r="F141" s="74" t="s">
        <v>212</v>
      </c>
      <c r="G141" s="45" t="s">
        <v>419</v>
      </c>
      <c r="H141" s="21">
        <v>20</v>
      </c>
      <c r="I141" s="22">
        <v>161</v>
      </c>
      <c r="J141" s="23">
        <v>3244640</v>
      </c>
      <c r="K141" s="25">
        <f t="shared" si="0"/>
        <v>20153.043478260868</v>
      </c>
      <c r="L141" s="24">
        <v>11012.4</v>
      </c>
      <c r="M141" s="23">
        <f>J141</f>
        <v>3244640</v>
      </c>
      <c r="N141" s="25">
        <f t="shared" si="1"/>
        <v>294.63513857106534</v>
      </c>
      <c r="O141" s="32"/>
      <c r="P141" s="41"/>
      <c r="Q141" s="65"/>
      <c r="R141" s="65"/>
      <c r="S141" s="143"/>
      <c r="T141" s="64"/>
      <c r="U141" s="170"/>
    </row>
    <row r="142" spans="1:21" s="4" customFormat="1" ht="27" customHeight="1" x14ac:dyDescent="0.15">
      <c r="A142" s="14"/>
      <c r="B142" s="51" t="s">
        <v>63</v>
      </c>
      <c r="C142" s="107">
        <v>138</v>
      </c>
      <c r="D142" s="131">
        <v>4</v>
      </c>
      <c r="E142" s="134">
        <v>2420001012941</v>
      </c>
      <c r="F142" s="74" t="s">
        <v>213</v>
      </c>
      <c r="G142" s="45" t="s">
        <v>420</v>
      </c>
      <c r="H142" s="21">
        <v>20</v>
      </c>
      <c r="I142" s="22">
        <v>134</v>
      </c>
      <c r="J142" s="23">
        <v>636460</v>
      </c>
      <c r="K142" s="25">
        <f t="shared" si="0"/>
        <v>4749.7014925373132</v>
      </c>
      <c r="L142" s="24">
        <v>7543.25</v>
      </c>
      <c r="M142" s="23">
        <v>636460</v>
      </c>
      <c r="N142" s="25">
        <f t="shared" si="1"/>
        <v>84.374772147283991</v>
      </c>
      <c r="O142" s="32" t="s">
        <v>286</v>
      </c>
      <c r="P142" s="142" t="s">
        <v>497</v>
      </c>
      <c r="Q142" s="65"/>
      <c r="R142" s="65"/>
      <c r="S142" s="143"/>
      <c r="T142" s="64"/>
      <c r="U142" s="170"/>
    </row>
    <row r="143" spans="1:21" s="4" customFormat="1" ht="27" customHeight="1" x14ac:dyDescent="0.15">
      <c r="A143" s="14"/>
      <c r="B143" s="51" t="s">
        <v>63</v>
      </c>
      <c r="C143" s="107">
        <v>139</v>
      </c>
      <c r="D143" s="131">
        <v>2</v>
      </c>
      <c r="E143" s="134">
        <v>9420005002940</v>
      </c>
      <c r="F143" s="74" t="s">
        <v>214</v>
      </c>
      <c r="G143" s="45" t="s">
        <v>421</v>
      </c>
      <c r="H143" s="21">
        <v>10</v>
      </c>
      <c r="I143" s="22">
        <v>65</v>
      </c>
      <c r="J143" s="23">
        <v>1168746</v>
      </c>
      <c r="K143" s="25">
        <f t="shared" si="0"/>
        <v>17980.707692307693</v>
      </c>
      <c r="L143" s="24">
        <v>5195.25</v>
      </c>
      <c r="M143" s="23">
        <v>1168746</v>
      </c>
      <c r="N143" s="25">
        <f t="shared" si="1"/>
        <v>224.96434242817958</v>
      </c>
      <c r="O143" s="32"/>
      <c r="P143" s="41"/>
      <c r="Q143" s="65"/>
      <c r="R143" s="65"/>
      <c r="S143" s="143"/>
      <c r="T143" s="64"/>
      <c r="U143" s="170"/>
    </row>
    <row r="144" spans="1:21" s="4" customFormat="1" ht="27" customHeight="1" x14ac:dyDescent="0.15">
      <c r="A144" s="14"/>
      <c r="B144" s="51" t="s">
        <v>63</v>
      </c>
      <c r="C144" s="107">
        <v>140</v>
      </c>
      <c r="D144" s="131">
        <v>6</v>
      </c>
      <c r="E144" s="134" t="s">
        <v>215</v>
      </c>
      <c r="F144" s="74" t="s">
        <v>216</v>
      </c>
      <c r="G144" s="45" t="s">
        <v>422</v>
      </c>
      <c r="H144" s="21">
        <v>20</v>
      </c>
      <c r="I144" s="22">
        <v>172</v>
      </c>
      <c r="J144" s="23">
        <v>540800</v>
      </c>
      <c r="K144" s="25">
        <f t="shared" si="0"/>
        <v>3144.1860465116279</v>
      </c>
      <c r="L144" s="24">
        <v>2708</v>
      </c>
      <c r="M144" s="23">
        <v>540800</v>
      </c>
      <c r="N144" s="25">
        <f t="shared" si="1"/>
        <v>199.70457902511077</v>
      </c>
      <c r="O144" s="32"/>
      <c r="P144" s="41"/>
      <c r="Q144" s="65"/>
      <c r="R144" s="65"/>
      <c r="S144" s="143"/>
      <c r="T144" s="64"/>
      <c r="U144" s="170"/>
    </row>
    <row r="145" spans="1:21" s="4" customFormat="1" ht="27" customHeight="1" x14ac:dyDescent="0.15">
      <c r="A145" s="14"/>
      <c r="B145" s="51" t="s">
        <v>63</v>
      </c>
      <c r="C145" s="107">
        <v>141</v>
      </c>
      <c r="D145" s="131">
        <v>1</v>
      </c>
      <c r="E145" s="134">
        <v>8420005000350</v>
      </c>
      <c r="F145" s="74" t="s">
        <v>217</v>
      </c>
      <c r="G145" s="45" t="s">
        <v>423</v>
      </c>
      <c r="H145" s="21">
        <v>10</v>
      </c>
      <c r="I145" s="22">
        <v>115</v>
      </c>
      <c r="J145" s="23">
        <v>1267926</v>
      </c>
      <c r="K145" s="25">
        <f t="shared" si="0"/>
        <v>11025.44347826087</v>
      </c>
      <c r="L145" s="24">
        <v>13022</v>
      </c>
      <c r="M145" s="23">
        <v>1267926</v>
      </c>
      <c r="N145" s="25">
        <f t="shared" si="1"/>
        <v>97.367992627860545</v>
      </c>
      <c r="O145" s="32"/>
      <c r="P145" s="41"/>
      <c r="Q145" s="65"/>
      <c r="R145" s="65"/>
      <c r="S145" s="143"/>
      <c r="T145" s="64"/>
      <c r="U145" s="170"/>
    </row>
    <row r="146" spans="1:21" s="4" customFormat="1" ht="27" customHeight="1" x14ac:dyDescent="0.15">
      <c r="A146" s="14"/>
      <c r="B146" s="51" t="s">
        <v>63</v>
      </c>
      <c r="C146" s="107">
        <v>142</v>
      </c>
      <c r="D146" s="131">
        <v>2</v>
      </c>
      <c r="E146" s="134">
        <v>7420005006043</v>
      </c>
      <c r="F146" s="74" t="s">
        <v>218</v>
      </c>
      <c r="G146" s="45" t="s">
        <v>424</v>
      </c>
      <c r="H146" s="21">
        <v>40</v>
      </c>
      <c r="I146" s="22">
        <v>504</v>
      </c>
      <c r="J146" s="23">
        <v>19520078</v>
      </c>
      <c r="K146" s="25">
        <f t="shared" si="0"/>
        <v>38730.313492063491</v>
      </c>
      <c r="L146" s="24">
        <v>70908</v>
      </c>
      <c r="M146" s="23">
        <v>19520078</v>
      </c>
      <c r="N146" s="25">
        <f t="shared" si="1"/>
        <v>275.28738647261241</v>
      </c>
      <c r="O146" s="32"/>
      <c r="P146" s="41"/>
      <c r="Q146" s="65"/>
      <c r="R146" s="65"/>
      <c r="S146" s="143"/>
      <c r="T146" s="64"/>
      <c r="U146" s="170"/>
    </row>
    <row r="147" spans="1:21" s="4" customFormat="1" ht="27" customHeight="1" x14ac:dyDescent="0.15">
      <c r="A147" s="14"/>
      <c r="B147" s="51" t="s">
        <v>63</v>
      </c>
      <c r="C147" s="107">
        <v>143</v>
      </c>
      <c r="D147" s="131">
        <v>4</v>
      </c>
      <c r="E147" s="134" t="s">
        <v>219</v>
      </c>
      <c r="F147" s="74" t="s">
        <v>220</v>
      </c>
      <c r="G147" s="45" t="s">
        <v>425</v>
      </c>
      <c r="H147" s="21">
        <v>30</v>
      </c>
      <c r="I147" s="22">
        <v>659</v>
      </c>
      <c r="J147" s="23">
        <v>4890010</v>
      </c>
      <c r="K147" s="25">
        <f t="shared" si="0"/>
        <v>7420.3490136570563</v>
      </c>
      <c r="L147" s="24">
        <v>34722</v>
      </c>
      <c r="M147" s="23">
        <v>4890010</v>
      </c>
      <c r="N147" s="25">
        <f t="shared" si="1"/>
        <v>140.83318933241173</v>
      </c>
      <c r="O147" s="32"/>
      <c r="P147" s="41"/>
      <c r="Q147" s="65" t="s">
        <v>286</v>
      </c>
      <c r="R147" s="65"/>
      <c r="S147" s="143">
        <v>0.14199999999999999</v>
      </c>
      <c r="T147" s="64"/>
      <c r="U147" s="170"/>
    </row>
    <row r="148" spans="1:21" s="4" customFormat="1" ht="27" customHeight="1" x14ac:dyDescent="0.15">
      <c r="A148" s="14"/>
      <c r="B148" s="51" t="s">
        <v>63</v>
      </c>
      <c r="C148" s="107">
        <v>144</v>
      </c>
      <c r="D148" s="131">
        <v>4</v>
      </c>
      <c r="E148" s="134" t="s">
        <v>219</v>
      </c>
      <c r="F148" s="74" t="s">
        <v>220</v>
      </c>
      <c r="G148" s="45" t="s">
        <v>426</v>
      </c>
      <c r="H148" s="21">
        <v>20</v>
      </c>
      <c r="I148" s="22">
        <v>21</v>
      </c>
      <c r="J148" s="23">
        <v>353950</v>
      </c>
      <c r="K148" s="25">
        <f t="shared" si="0"/>
        <v>16854.761904761905</v>
      </c>
      <c r="L148" s="24">
        <v>1553.5</v>
      </c>
      <c r="M148" s="23">
        <v>353950</v>
      </c>
      <c r="N148" s="25">
        <f t="shared" si="1"/>
        <v>227.84036047634373</v>
      </c>
      <c r="O148" s="32"/>
      <c r="P148" s="41"/>
      <c r="Q148" s="65"/>
      <c r="R148" s="65"/>
      <c r="S148" s="143"/>
      <c r="T148" s="64"/>
      <c r="U148" s="170"/>
    </row>
    <row r="149" spans="1:21" s="4" customFormat="1" ht="27" customHeight="1" x14ac:dyDescent="0.15">
      <c r="A149" s="14"/>
      <c r="B149" s="51" t="s">
        <v>63</v>
      </c>
      <c r="C149" s="107">
        <v>145</v>
      </c>
      <c r="D149" s="131">
        <v>4</v>
      </c>
      <c r="E149" s="134" t="s">
        <v>219</v>
      </c>
      <c r="F149" s="74" t="s">
        <v>220</v>
      </c>
      <c r="G149" s="45" t="s">
        <v>427</v>
      </c>
      <c r="H149" s="21">
        <v>20</v>
      </c>
      <c r="I149" s="22">
        <v>353</v>
      </c>
      <c r="J149" s="23">
        <v>2601680</v>
      </c>
      <c r="K149" s="25">
        <f t="shared" si="0"/>
        <v>7370.1983002832858</v>
      </c>
      <c r="L149" s="24">
        <v>14786</v>
      </c>
      <c r="M149" s="23">
        <v>2601680</v>
      </c>
      <c r="N149" s="25">
        <f t="shared" si="1"/>
        <v>175.95563370756122</v>
      </c>
      <c r="O149" s="32"/>
      <c r="P149" s="41"/>
      <c r="Q149" s="65" t="s">
        <v>286</v>
      </c>
      <c r="R149" s="65"/>
      <c r="S149" s="143">
        <v>0.61499999999999999</v>
      </c>
      <c r="T149" s="64"/>
      <c r="U149" s="170"/>
    </row>
    <row r="150" spans="1:21" s="4" customFormat="1" ht="27" customHeight="1" x14ac:dyDescent="0.15">
      <c r="A150" s="14"/>
      <c r="B150" s="51" t="s">
        <v>63</v>
      </c>
      <c r="C150" s="107">
        <v>146</v>
      </c>
      <c r="D150" s="131">
        <v>2</v>
      </c>
      <c r="E150" s="134">
        <v>7420005003263</v>
      </c>
      <c r="F150" s="74" t="s">
        <v>221</v>
      </c>
      <c r="G150" s="45" t="s">
        <v>428</v>
      </c>
      <c r="H150" s="21">
        <v>20</v>
      </c>
      <c r="I150" s="22">
        <v>161</v>
      </c>
      <c r="J150" s="23">
        <v>516880</v>
      </c>
      <c r="K150" s="25">
        <f t="shared" si="0"/>
        <v>3210.4347826086955</v>
      </c>
      <c r="L150" s="24">
        <v>11572</v>
      </c>
      <c r="M150" s="23">
        <v>516880</v>
      </c>
      <c r="N150" s="25">
        <f t="shared" si="1"/>
        <v>44.666436225371584</v>
      </c>
      <c r="O150" s="32"/>
      <c r="P150" s="41"/>
      <c r="Q150" s="65"/>
      <c r="R150" s="65"/>
      <c r="S150" s="143"/>
      <c r="T150" s="64"/>
      <c r="U150" s="170"/>
    </row>
    <row r="151" spans="1:21" s="4" customFormat="1" ht="27" customHeight="1" x14ac:dyDescent="0.15">
      <c r="A151" s="14"/>
      <c r="B151" s="51" t="s">
        <v>63</v>
      </c>
      <c r="C151" s="107">
        <v>147</v>
      </c>
      <c r="D151" s="131">
        <v>2</v>
      </c>
      <c r="E151" s="134">
        <v>2420005007244</v>
      </c>
      <c r="F151" s="74" t="s">
        <v>222</v>
      </c>
      <c r="G151" s="45" t="s">
        <v>429</v>
      </c>
      <c r="H151" s="21">
        <v>10</v>
      </c>
      <c r="I151" s="22">
        <v>130</v>
      </c>
      <c r="J151" s="23">
        <v>2507850</v>
      </c>
      <c r="K151" s="25">
        <f t="shared" si="0"/>
        <v>19291.153846153848</v>
      </c>
      <c r="L151" s="24">
        <v>7610.5</v>
      </c>
      <c r="M151" s="23">
        <v>2507850</v>
      </c>
      <c r="N151" s="25">
        <f t="shared" si="1"/>
        <v>329.52499835753235</v>
      </c>
      <c r="O151" s="32"/>
      <c r="P151" s="41"/>
      <c r="Q151" s="63"/>
      <c r="R151" s="63"/>
      <c r="S151" s="143"/>
      <c r="T151" s="64"/>
      <c r="U151" s="170"/>
    </row>
    <row r="152" spans="1:21" s="4" customFormat="1" ht="27" customHeight="1" x14ac:dyDescent="0.15">
      <c r="A152" s="14"/>
      <c r="B152" s="51" t="s">
        <v>63</v>
      </c>
      <c r="C152" s="107">
        <v>148</v>
      </c>
      <c r="D152" s="131">
        <v>5</v>
      </c>
      <c r="E152" s="134">
        <v>4420005002292</v>
      </c>
      <c r="F152" s="74" t="s">
        <v>223</v>
      </c>
      <c r="G152" s="45" t="s">
        <v>430</v>
      </c>
      <c r="H152" s="21">
        <v>20</v>
      </c>
      <c r="I152" s="22">
        <v>264</v>
      </c>
      <c r="J152" s="23">
        <v>4321600</v>
      </c>
      <c r="K152" s="25">
        <f t="shared" si="0"/>
        <v>16369.69696969697</v>
      </c>
      <c r="L152" s="24">
        <v>25533</v>
      </c>
      <c r="M152" s="23">
        <v>4321600</v>
      </c>
      <c r="N152" s="25">
        <f t="shared" si="1"/>
        <v>169.25547330905104</v>
      </c>
      <c r="O152" s="32"/>
      <c r="P152" s="41"/>
      <c r="Q152" s="65"/>
      <c r="R152" s="65"/>
      <c r="S152" s="143"/>
      <c r="T152" s="64"/>
      <c r="U152" s="170"/>
    </row>
    <row r="153" spans="1:21" s="4" customFormat="1" ht="27" customHeight="1" x14ac:dyDescent="0.15">
      <c r="A153" s="14"/>
      <c r="B153" s="51" t="s">
        <v>63</v>
      </c>
      <c r="C153" s="107">
        <v>149</v>
      </c>
      <c r="D153" s="131">
        <v>5</v>
      </c>
      <c r="E153" s="134" t="s">
        <v>224</v>
      </c>
      <c r="F153" s="74" t="s">
        <v>225</v>
      </c>
      <c r="G153" s="45" t="s">
        <v>431</v>
      </c>
      <c r="H153" s="21">
        <v>10</v>
      </c>
      <c r="I153" s="22">
        <v>115</v>
      </c>
      <c r="J153" s="23">
        <v>1774346</v>
      </c>
      <c r="K153" s="25">
        <f t="shared" si="0"/>
        <v>15429.095652173914</v>
      </c>
      <c r="L153" s="24">
        <v>7834.5</v>
      </c>
      <c r="M153" s="23">
        <v>1774346</v>
      </c>
      <c r="N153" s="25">
        <f t="shared" si="1"/>
        <v>226.47852447507819</v>
      </c>
      <c r="O153" s="32"/>
      <c r="P153" s="41"/>
      <c r="Q153" s="65"/>
      <c r="R153" s="65"/>
      <c r="S153" s="143"/>
      <c r="T153" s="64"/>
      <c r="U153" s="170"/>
    </row>
    <row r="154" spans="1:21" s="4" customFormat="1" ht="27" customHeight="1" x14ac:dyDescent="0.15">
      <c r="A154" s="14"/>
      <c r="B154" s="51" t="s">
        <v>63</v>
      </c>
      <c r="C154" s="107">
        <v>150</v>
      </c>
      <c r="D154" s="131">
        <v>2</v>
      </c>
      <c r="E154" s="134" t="s">
        <v>226</v>
      </c>
      <c r="F154" s="74" t="s">
        <v>227</v>
      </c>
      <c r="G154" s="45" t="s">
        <v>432</v>
      </c>
      <c r="H154" s="21">
        <v>40</v>
      </c>
      <c r="I154" s="22">
        <v>443</v>
      </c>
      <c r="J154" s="23">
        <v>10184352</v>
      </c>
      <c r="K154" s="25">
        <f t="shared" si="0"/>
        <v>22989.507900677199</v>
      </c>
      <c r="L154" s="24">
        <v>49121</v>
      </c>
      <c r="M154" s="23">
        <v>10184352</v>
      </c>
      <c r="N154" s="25">
        <f t="shared" si="1"/>
        <v>207.33193542476741</v>
      </c>
      <c r="O154" s="32"/>
      <c r="P154" s="41"/>
      <c r="Q154" s="65"/>
      <c r="R154" s="65"/>
      <c r="S154" s="143"/>
      <c r="T154" s="64"/>
      <c r="U154" s="170"/>
    </row>
    <row r="155" spans="1:21" s="4" customFormat="1" ht="27" customHeight="1" x14ac:dyDescent="0.15">
      <c r="A155" s="14"/>
      <c r="B155" s="51" t="s">
        <v>63</v>
      </c>
      <c r="C155" s="107">
        <v>151</v>
      </c>
      <c r="D155" s="131">
        <v>2</v>
      </c>
      <c r="E155" s="134" t="s">
        <v>226</v>
      </c>
      <c r="F155" s="74" t="s">
        <v>227</v>
      </c>
      <c r="G155" s="45" t="s">
        <v>433</v>
      </c>
      <c r="H155" s="21">
        <v>20</v>
      </c>
      <c r="I155" s="22">
        <v>258</v>
      </c>
      <c r="J155" s="23">
        <v>7163220</v>
      </c>
      <c r="K155" s="25">
        <f t="shared" si="0"/>
        <v>27764.418604651164</v>
      </c>
      <c r="L155" s="24">
        <v>22225</v>
      </c>
      <c r="M155" s="23">
        <v>7163220</v>
      </c>
      <c r="N155" s="25">
        <f t="shared" si="1"/>
        <v>322.30461192350958</v>
      </c>
      <c r="O155" s="32"/>
      <c r="P155" s="41"/>
      <c r="Q155" s="65"/>
      <c r="R155" s="65"/>
      <c r="S155" s="143"/>
      <c r="T155" s="64"/>
      <c r="U155" s="170"/>
    </row>
    <row r="156" spans="1:21" s="4" customFormat="1" ht="27" customHeight="1" x14ac:dyDescent="0.15">
      <c r="A156" s="14"/>
      <c r="B156" s="51" t="s">
        <v>63</v>
      </c>
      <c r="C156" s="107">
        <v>152</v>
      </c>
      <c r="D156" s="131">
        <v>2</v>
      </c>
      <c r="E156" s="134">
        <v>7420005003263</v>
      </c>
      <c r="F156" s="74" t="s">
        <v>221</v>
      </c>
      <c r="G156" s="45" t="s">
        <v>434</v>
      </c>
      <c r="H156" s="21">
        <v>20</v>
      </c>
      <c r="I156" s="22">
        <v>228</v>
      </c>
      <c r="J156" s="23">
        <v>670095</v>
      </c>
      <c r="K156" s="25">
        <f t="shared" si="0"/>
        <v>2939.0131578947367</v>
      </c>
      <c r="L156" s="24">
        <v>13342</v>
      </c>
      <c r="M156" s="23">
        <v>670095</v>
      </c>
      <c r="N156" s="25">
        <f t="shared" si="1"/>
        <v>50.224479088592417</v>
      </c>
      <c r="O156" s="32"/>
      <c r="P156" s="41"/>
      <c r="Q156" s="65"/>
      <c r="R156" s="65"/>
      <c r="S156" s="143"/>
      <c r="T156" s="64"/>
      <c r="U156" s="170"/>
    </row>
    <row r="157" spans="1:21" s="4" customFormat="1" ht="27" customHeight="1" x14ac:dyDescent="0.15">
      <c r="A157" s="14"/>
      <c r="B157" s="51" t="s">
        <v>63</v>
      </c>
      <c r="C157" s="107">
        <v>153</v>
      </c>
      <c r="D157" s="131">
        <v>6</v>
      </c>
      <c r="E157" s="134" t="s">
        <v>228</v>
      </c>
      <c r="F157" s="74" t="s">
        <v>229</v>
      </c>
      <c r="G157" s="45" t="s">
        <v>435</v>
      </c>
      <c r="H157" s="21">
        <v>20</v>
      </c>
      <c r="I157" s="22">
        <v>196</v>
      </c>
      <c r="J157" s="23">
        <v>3310804</v>
      </c>
      <c r="K157" s="25">
        <f t="shared" si="0"/>
        <v>16891.857142857141</v>
      </c>
      <c r="L157" s="24">
        <v>17605</v>
      </c>
      <c r="M157" s="23">
        <v>3310804</v>
      </c>
      <c r="N157" s="25">
        <f t="shared" si="1"/>
        <v>188.06043737574552</v>
      </c>
      <c r="O157" s="32"/>
      <c r="P157" s="41"/>
      <c r="Q157" s="65"/>
      <c r="R157" s="65"/>
      <c r="S157" s="143"/>
      <c r="T157" s="64"/>
      <c r="U157" s="170"/>
    </row>
    <row r="158" spans="1:21" s="4" customFormat="1" ht="27" customHeight="1" x14ac:dyDescent="0.15">
      <c r="A158" s="14"/>
      <c r="B158" s="51" t="s">
        <v>63</v>
      </c>
      <c r="C158" s="107">
        <v>154</v>
      </c>
      <c r="D158" s="131">
        <v>4</v>
      </c>
      <c r="E158" s="134">
        <v>4420001014580</v>
      </c>
      <c r="F158" s="74" t="s">
        <v>230</v>
      </c>
      <c r="G158" s="45" t="s">
        <v>436</v>
      </c>
      <c r="H158" s="21">
        <v>10</v>
      </c>
      <c r="I158" s="22">
        <v>103</v>
      </c>
      <c r="J158" s="23">
        <v>1176449</v>
      </c>
      <c r="K158" s="25">
        <f t="shared" si="0"/>
        <v>11421.834951456311</v>
      </c>
      <c r="L158" s="24">
        <v>5862</v>
      </c>
      <c r="M158" s="23">
        <v>1176449</v>
      </c>
      <c r="N158" s="25">
        <f t="shared" si="1"/>
        <v>200.69071989082224</v>
      </c>
      <c r="O158" s="32"/>
      <c r="P158" s="41"/>
      <c r="Q158" s="65"/>
      <c r="R158" s="65"/>
      <c r="S158" s="143"/>
      <c r="T158" s="64"/>
      <c r="U158" s="170"/>
    </row>
    <row r="159" spans="1:21" s="4" customFormat="1" ht="27" customHeight="1" x14ac:dyDescent="0.15">
      <c r="A159" s="14"/>
      <c r="B159" s="51" t="s">
        <v>63</v>
      </c>
      <c r="C159" s="107">
        <v>155</v>
      </c>
      <c r="D159" s="131">
        <v>4</v>
      </c>
      <c r="E159" s="134">
        <v>4420001014580</v>
      </c>
      <c r="F159" s="74" t="s">
        <v>230</v>
      </c>
      <c r="G159" s="45" t="s">
        <v>437</v>
      </c>
      <c r="H159" s="21">
        <v>20</v>
      </c>
      <c r="I159" s="22">
        <v>227</v>
      </c>
      <c r="J159" s="23">
        <v>1450325</v>
      </c>
      <c r="K159" s="25">
        <f t="shared" si="0"/>
        <v>6389.0969162995598</v>
      </c>
      <c r="L159" s="24">
        <v>7552</v>
      </c>
      <c r="M159" s="23">
        <v>1450325</v>
      </c>
      <c r="N159" s="25">
        <f t="shared" si="1"/>
        <v>192.04515360169492</v>
      </c>
      <c r="O159" s="32"/>
      <c r="P159" s="41"/>
      <c r="Q159" s="65"/>
      <c r="R159" s="65"/>
      <c r="S159" s="143"/>
      <c r="T159" s="64" t="s">
        <v>286</v>
      </c>
      <c r="U159" s="170">
        <v>0.159</v>
      </c>
    </row>
    <row r="160" spans="1:21" s="4" customFormat="1" ht="27" customHeight="1" x14ac:dyDescent="0.15">
      <c r="A160" s="14"/>
      <c r="B160" s="51" t="s">
        <v>63</v>
      </c>
      <c r="C160" s="107">
        <v>156</v>
      </c>
      <c r="D160" s="131">
        <v>4</v>
      </c>
      <c r="E160" s="134">
        <v>4420001014580</v>
      </c>
      <c r="F160" s="74" t="s">
        <v>230</v>
      </c>
      <c r="G160" s="45" t="s">
        <v>438</v>
      </c>
      <c r="H160" s="21">
        <v>20</v>
      </c>
      <c r="I160" s="22">
        <v>49</v>
      </c>
      <c r="J160" s="23">
        <v>491550</v>
      </c>
      <c r="K160" s="25">
        <f t="shared" si="0"/>
        <v>10031.632653061224</v>
      </c>
      <c r="L160" s="24">
        <v>1209</v>
      </c>
      <c r="M160" s="23">
        <v>491550</v>
      </c>
      <c r="N160" s="25">
        <f t="shared" si="1"/>
        <v>406.575682382134</v>
      </c>
      <c r="O160" s="32"/>
      <c r="P160" s="41"/>
      <c r="Q160" s="65"/>
      <c r="R160" s="65"/>
      <c r="S160" s="143"/>
      <c r="T160" s="64"/>
      <c r="U160" s="170"/>
    </row>
    <row r="161" spans="1:21" s="4" customFormat="1" ht="27" customHeight="1" x14ac:dyDescent="0.15">
      <c r="A161" s="14"/>
      <c r="B161" s="51" t="s">
        <v>63</v>
      </c>
      <c r="C161" s="107">
        <v>157</v>
      </c>
      <c r="D161" s="131">
        <v>4</v>
      </c>
      <c r="E161" s="134">
        <v>5420001014365</v>
      </c>
      <c r="F161" s="74" t="s">
        <v>95</v>
      </c>
      <c r="G161" s="45" t="s">
        <v>439</v>
      </c>
      <c r="H161" s="21">
        <v>20</v>
      </c>
      <c r="I161" s="22">
        <v>137</v>
      </c>
      <c r="J161" s="23">
        <v>1726350</v>
      </c>
      <c r="K161" s="25">
        <f t="shared" si="0"/>
        <v>12601.094890510949</v>
      </c>
      <c r="L161" s="24">
        <v>8357</v>
      </c>
      <c r="M161" s="23">
        <v>1726350</v>
      </c>
      <c r="N161" s="25">
        <f t="shared" si="1"/>
        <v>206.57532607394998</v>
      </c>
      <c r="O161" s="32"/>
      <c r="P161" s="41" t="s">
        <v>440</v>
      </c>
      <c r="Q161" s="65"/>
      <c r="R161" s="65"/>
      <c r="S161" s="143"/>
      <c r="T161" s="64"/>
      <c r="U161" s="170"/>
    </row>
    <row r="162" spans="1:21" s="4" customFormat="1" ht="27" customHeight="1" x14ac:dyDescent="0.15">
      <c r="A162" s="14"/>
      <c r="B162" s="51" t="s">
        <v>63</v>
      </c>
      <c r="C162" s="107">
        <v>158</v>
      </c>
      <c r="D162" s="131">
        <v>2</v>
      </c>
      <c r="E162" s="134">
        <v>5420005006053</v>
      </c>
      <c r="F162" s="74" t="s">
        <v>231</v>
      </c>
      <c r="G162" s="45" t="s">
        <v>441</v>
      </c>
      <c r="H162" s="21">
        <v>20</v>
      </c>
      <c r="I162" s="22">
        <v>312</v>
      </c>
      <c r="J162" s="23">
        <v>5757380</v>
      </c>
      <c r="K162" s="25">
        <f t="shared" si="0"/>
        <v>18453.141025641027</v>
      </c>
      <c r="L162" s="24">
        <v>25055</v>
      </c>
      <c r="M162" s="23">
        <v>5757380</v>
      </c>
      <c r="N162" s="25">
        <f t="shared" si="1"/>
        <v>229.78966274196767</v>
      </c>
      <c r="O162" s="32"/>
      <c r="P162" s="41"/>
      <c r="Q162" s="65"/>
      <c r="R162" s="65"/>
      <c r="S162" s="143"/>
      <c r="T162" s="64"/>
      <c r="U162" s="170"/>
    </row>
    <row r="163" spans="1:21" s="4" customFormat="1" ht="27" customHeight="1" x14ac:dyDescent="0.15">
      <c r="A163" s="14"/>
      <c r="B163" s="51" t="s">
        <v>63</v>
      </c>
      <c r="C163" s="107">
        <v>159</v>
      </c>
      <c r="D163" s="131">
        <v>5</v>
      </c>
      <c r="E163" s="134" t="s">
        <v>232</v>
      </c>
      <c r="F163" s="74" t="s">
        <v>233</v>
      </c>
      <c r="G163" s="45" t="s">
        <v>442</v>
      </c>
      <c r="H163" s="21">
        <v>20</v>
      </c>
      <c r="I163" s="22">
        <v>205</v>
      </c>
      <c r="J163" s="23">
        <v>2231036</v>
      </c>
      <c r="K163" s="25">
        <f t="shared" si="0"/>
        <v>10883.102439024391</v>
      </c>
      <c r="L163" s="24">
        <v>11473</v>
      </c>
      <c r="M163" s="23">
        <v>2231036</v>
      </c>
      <c r="N163" s="25">
        <f t="shared" si="1"/>
        <v>194.45968796304368</v>
      </c>
      <c r="O163" s="32"/>
      <c r="P163" s="41"/>
      <c r="Q163" s="65"/>
      <c r="R163" s="65"/>
      <c r="S163" s="143"/>
      <c r="T163" s="64"/>
      <c r="U163" s="170"/>
    </row>
    <row r="164" spans="1:21" s="4" customFormat="1" ht="27" customHeight="1" x14ac:dyDescent="0.15">
      <c r="A164" s="14"/>
      <c r="B164" s="51" t="s">
        <v>63</v>
      </c>
      <c r="C164" s="107">
        <v>160</v>
      </c>
      <c r="D164" s="131">
        <v>2</v>
      </c>
      <c r="E164" s="134" t="s">
        <v>234</v>
      </c>
      <c r="F164" s="74" t="s">
        <v>235</v>
      </c>
      <c r="G164" s="45" t="s">
        <v>494</v>
      </c>
      <c r="H164" s="21">
        <v>20</v>
      </c>
      <c r="I164" s="22">
        <v>382</v>
      </c>
      <c r="J164" s="23">
        <v>8086023</v>
      </c>
      <c r="K164" s="25">
        <f t="shared" si="0"/>
        <v>21167.599476439791</v>
      </c>
      <c r="L164" s="24">
        <v>19160</v>
      </c>
      <c r="M164" s="23">
        <f>J164</f>
        <v>8086023</v>
      </c>
      <c r="N164" s="25">
        <f t="shared" si="1"/>
        <v>422.02625260960332</v>
      </c>
      <c r="O164" s="32"/>
      <c r="P164" s="41"/>
      <c r="Q164" s="65"/>
      <c r="R164" s="65"/>
      <c r="S164" s="143"/>
      <c r="T164" s="64"/>
      <c r="U164" s="170"/>
    </row>
    <row r="165" spans="1:21" s="4" customFormat="1" ht="27" customHeight="1" x14ac:dyDescent="0.15">
      <c r="A165" s="14"/>
      <c r="B165" s="51" t="s">
        <v>63</v>
      </c>
      <c r="C165" s="107">
        <v>161</v>
      </c>
      <c r="D165" s="131">
        <v>2</v>
      </c>
      <c r="E165" s="134">
        <v>6420005003553</v>
      </c>
      <c r="F165" s="74" t="s">
        <v>236</v>
      </c>
      <c r="G165" s="46" t="s">
        <v>443</v>
      </c>
      <c r="H165" s="21">
        <v>30</v>
      </c>
      <c r="I165" s="22">
        <v>449</v>
      </c>
      <c r="J165" s="23">
        <v>5110402</v>
      </c>
      <c r="K165" s="25">
        <f t="shared" si="0"/>
        <v>11381.741648106905</v>
      </c>
      <c r="L165" s="24">
        <v>41250</v>
      </c>
      <c r="M165" s="23">
        <v>5110402</v>
      </c>
      <c r="N165" s="25">
        <f t="shared" si="1"/>
        <v>123.88853333333333</v>
      </c>
      <c r="O165" s="32"/>
      <c r="P165" s="41"/>
      <c r="Q165" s="65"/>
      <c r="R165" s="65"/>
      <c r="S165" s="84"/>
      <c r="T165" s="66"/>
      <c r="U165" s="171"/>
    </row>
    <row r="166" spans="1:21" s="4" customFormat="1" ht="27" customHeight="1" x14ac:dyDescent="0.15">
      <c r="A166" s="14"/>
      <c r="B166" s="51" t="s">
        <v>63</v>
      </c>
      <c r="C166" s="107">
        <v>162</v>
      </c>
      <c r="D166" s="131">
        <v>5</v>
      </c>
      <c r="E166" s="134">
        <v>6420005007777</v>
      </c>
      <c r="F166" s="74" t="s">
        <v>237</v>
      </c>
      <c r="G166" s="46" t="s">
        <v>444</v>
      </c>
      <c r="H166" s="21">
        <v>14</v>
      </c>
      <c r="I166" s="22">
        <v>121</v>
      </c>
      <c r="J166" s="23">
        <v>1351200</v>
      </c>
      <c r="K166" s="25">
        <f t="shared" si="0"/>
        <v>11166.94214876033</v>
      </c>
      <c r="L166" s="24">
        <v>2429</v>
      </c>
      <c r="M166" s="23">
        <v>1351200</v>
      </c>
      <c r="N166" s="25">
        <f t="shared" si="1"/>
        <v>556.27830382873606</v>
      </c>
      <c r="O166" s="32"/>
      <c r="P166" s="41" t="s">
        <v>445</v>
      </c>
      <c r="Q166" s="63"/>
      <c r="R166" s="63"/>
      <c r="S166" s="84"/>
      <c r="T166" s="64" t="s">
        <v>286</v>
      </c>
      <c r="U166" s="170">
        <v>0.45</v>
      </c>
    </row>
    <row r="167" spans="1:21" s="4" customFormat="1" ht="27" customHeight="1" x14ac:dyDescent="0.15">
      <c r="A167" s="14"/>
      <c r="B167" s="51" t="s">
        <v>63</v>
      </c>
      <c r="C167" s="107">
        <v>163</v>
      </c>
      <c r="D167" s="131">
        <v>5</v>
      </c>
      <c r="E167" s="134">
        <v>1420005007121</v>
      </c>
      <c r="F167" s="74" t="s">
        <v>238</v>
      </c>
      <c r="G167" s="46" t="s">
        <v>446</v>
      </c>
      <c r="H167" s="21">
        <v>12</v>
      </c>
      <c r="I167" s="22">
        <v>153</v>
      </c>
      <c r="J167" s="23">
        <v>1029667</v>
      </c>
      <c r="K167" s="25">
        <f t="shared" si="0"/>
        <v>6729.8496732026142</v>
      </c>
      <c r="L167" s="24">
        <v>7327</v>
      </c>
      <c r="M167" s="23">
        <v>1029667</v>
      </c>
      <c r="N167" s="25">
        <f t="shared" si="1"/>
        <v>140.53050361675992</v>
      </c>
      <c r="O167" s="32"/>
      <c r="P167" s="41"/>
      <c r="Q167" s="65" t="s">
        <v>286</v>
      </c>
      <c r="R167" s="65"/>
      <c r="S167" s="84">
        <v>0.36</v>
      </c>
      <c r="T167" s="66"/>
      <c r="U167" s="171"/>
    </row>
    <row r="168" spans="1:21" s="4" customFormat="1" ht="27" customHeight="1" x14ac:dyDescent="0.15">
      <c r="A168" s="14"/>
      <c r="B168" s="51" t="s">
        <v>63</v>
      </c>
      <c r="C168" s="107">
        <v>164</v>
      </c>
      <c r="D168" s="131">
        <v>5</v>
      </c>
      <c r="E168" s="134">
        <v>1420005007121</v>
      </c>
      <c r="F168" s="74" t="s">
        <v>238</v>
      </c>
      <c r="G168" s="46" t="s">
        <v>447</v>
      </c>
      <c r="H168" s="21">
        <v>10</v>
      </c>
      <c r="I168" s="22">
        <v>111</v>
      </c>
      <c r="J168" s="23">
        <v>2651101</v>
      </c>
      <c r="K168" s="25">
        <f t="shared" si="0"/>
        <v>23883.792792792792</v>
      </c>
      <c r="L168" s="24">
        <v>8502</v>
      </c>
      <c r="M168" s="23">
        <v>2651101</v>
      </c>
      <c r="N168" s="25">
        <f t="shared" si="1"/>
        <v>311.82086567866384</v>
      </c>
      <c r="O168" s="32"/>
      <c r="P168" s="41"/>
      <c r="Q168" s="63" t="s">
        <v>286</v>
      </c>
      <c r="R168" s="63"/>
      <c r="S168" s="84">
        <v>7.0000000000000007E-2</v>
      </c>
      <c r="T168" s="64"/>
      <c r="U168" s="170"/>
    </row>
    <row r="169" spans="1:21" s="4" customFormat="1" ht="27" customHeight="1" x14ac:dyDescent="0.15">
      <c r="A169" s="14"/>
      <c r="B169" s="51" t="s">
        <v>63</v>
      </c>
      <c r="C169" s="107">
        <v>165</v>
      </c>
      <c r="D169" s="131">
        <v>5</v>
      </c>
      <c r="E169" s="134">
        <v>1420005007121</v>
      </c>
      <c r="F169" s="74" t="s">
        <v>238</v>
      </c>
      <c r="G169" s="46" t="s">
        <v>448</v>
      </c>
      <c r="H169" s="21">
        <v>10</v>
      </c>
      <c r="I169" s="22">
        <v>57</v>
      </c>
      <c r="J169" s="23">
        <v>1141828</v>
      </c>
      <c r="K169" s="25">
        <f t="shared" si="0"/>
        <v>20032.070175438595</v>
      </c>
      <c r="L169" s="24">
        <v>4908</v>
      </c>
      <c r="M169" s="23">
        <v>1141828</v>
      </c>
      <c r="N169" s="25">
        <f t="shared" si="1"/>
        <v>232.64629176854115</v>
      </c>
      <c r="O169" s="32"/>
      <c r="P169" s="41"/>
      <c r="Q169" s="65" t="s">
        <v>286</v>
      </c>
      <c r="R169" s="65"/>
      <c r="S169" s="84">
        <v>0.12</v>
      </c>
      <c r="T169" s="66"/>
      <c r="U169" s="171"/>
    </row>
    <row r="170" spans="1:21" s="4" customFormat="1" ht="27" customHeight="1" x14ac:dyDescent="0.15">
      <c r="A170" s="14"/>
      <c r="B170" s="51" t="s">
        <v>63</v>
      </c>
      <c r="C170" s="107">
        <v>166</v>
      </c>
      <c r="D170" s="131">
        <v>2</v>
      </c>
      <c r="E170" s="134">
        <v>6010005015318</v>
      </c>
      <c r="F170" s="74" t="s">
        <v>239</v>
      </c>
      <c r="G170" s="46" t="s">
        <v>449</v>
      </c>
      <c r="H170" s="21">
        <v>20</v>
      </c>
      <c r="I170" s="22">
        <v>130</v>
      </c>
      <c r="J170" s="23">
        <v>5312850</v>
      </c>
      <c r="K170" s="25">
        <f>IF(AND(I170&gt;0,J170&gt;0),J170/I170,0)</f>
        <v>40868.076923076922</v>
      </c>
      <c r="L170" s="24">
        <v>11755</v>
      </c>
      <c r="M170" s="23">
        <v>5312850</v>
      </c>
      <c r="N170" s="25">
        <f t="shared" si="1"/>
        <v>451.96512122501065</v>
      </c>
      <c r="O170" s="32"/>
      <c r="P170" s="41"/>
      <c r="Q170" s="63"/>
      <c r="R170" s="63"/>
      <c r="S170" s="84"/>
      <c r="T170" s="64"/>
      <c r="U170" s="170"/>
    </row>
    <row r="171" spans="1:21" s="4" customFormat="1" ht="27" customHeight="1" x14ac:dyDescent="0.15">
      <c r="A171" s="14"/>
      <c r="B171" s="51" t="s">
        <v>63</v>
      </c>
      <c r="C171" s="107">
        <v>167</v>
      </c>
      <c r="D171" s="131">
        <v>2</v>
      </c>
      <c r="E171" s="134">
        <v>5420005006053</v>
      </c>
      <c r="F171" s="74" t="s">
        <v>240</v>
      </c>
      <c r="G171" s="46" t="s">
        <v>450</v>
      </c>
      <c r="H171" s="21">
        <v>20</v>
      </c>
      <c r="I171" s="22">
        <v>288</v>
      </c>
      <c r="J171" s="23">
        <v>3684827</v>
      </c>
      <c r="K171" s="25">
        <f t="shared" si="0"/>
        <v>12794.538194444445</v>
      </c>
      <c r="L171" s="24">
        <v>21179.5</v>
      </c>
      <c r="M171" s="23">
        <v>3684827</v>
      </c>
      <c r="N171" s="25">
        <f t="shared" si="1"/>
        <v>173.98083052007837</v>
      </c>
      <c r="O171" s="32"/>
      <c r="P171" s="41"/>
      <c r="Q171" s="65"/>
      <c r="R171" s="65"/>
      <c r="S171" s="84"/>
      <c r="T171" s="66"/>
      <c r="U171" s="171"/>
    </row>
    <row r="172" spans="1:21" s="4" customFormat="1" ht="27" customHeight="1" x14ac:dyDescent="0.15">
      <c r="A172" s="14"/>
      <c r="B172" s="51" t="s">
        <v>63</v>
      </c>
      <c r="C172" s="107">
        <v>168</v>
      </c>
      <c r="D172" s="131">
        <v>5</v>
      </c>
      <c r="E172" s="134">
        <v>3420005007508</v>
      </c>
      <c r="F172" s="74" t="s">
        <v>241</v>
      </c>
      <c r="G172" s="46" t="s">
        <v>451</v>
      </c>
      <c r="H172" s="21">
        <v>20</v>
      </c>
      <c r="I172" s="22">
        <v>1</v>
      </c>
      <c r="J172" s="23">
        <v>1000</v>
      </c>
      <c r="K172" s="25">
        <f t="shared" si="0"/>
        <v>1000</v>
      </c>
      <c r="L172" s="24">
        <v>5</v>
      </c>
      <c r="M172" s="23">
        <v>1000</v>
      </c>
      <c r="N172" s="25">
        <f t="shared" si="1"/>
        <v>200</v>
      </c>
      <c r="O172" s="32" t="s">
        <v>286</v>
      </c>
      <c r="P172" s="141" t="s">
        <v>496</v>
      </c>
      <c r="Q172" s="63"/>
      <c r="R172" s="63"/>
      <c r="S172" s="84"/>
      <c r="T172" s="64"/>
      <c r="U172" s="170"/>
    </row>
    <row r="173" spans="1:21" s="4" customFormat="1" ht="27" customHeight="1" x14ac:dyDescent="0.15">
      <c r="A173" s="14"/>
      <c r="B173" s="51" t="s">
        <v>63</v>
      </c>
      <c r="C173" s="107">
        <v>169</v>
      </c>
      <c r="D173" s="131">
        <v>5</v>
      </c>
      <c r="E173" s="134" t="s">
        <v>242</v>
      </c>
      <c r="F173" s="74" t="s">
        <v>243</v>
      </c>
      <c r="G173" s="46" t="s">
        <v>452</v>
      </c>
      <c r="H173" s="21">
        <v>20</v>
      </c>
      <c r="I173" s="22">
        <v>134</v>
      </c>
      <c r="J173" s="23">
        <v>3209880</v>
      </c>
      <c r="K173" s="25">
        <f t="shared" si="0"/>
        <v>23954.328358208953</v>
      </c>
      <c r="L173" s="24">
        <v>9508</v>
      </c>
      <c r="M173" s="23">
        <v>3209880</v>
      </c>
      <c r="N173" s="25">
        <f t="shared" si="1"/>
        <v>337.59781236853178</v>
      </c>
      <c r="O173" s="32"/>
      <c r="P173" s="41"/>
      <c r="Q173" s="65"/>
      <c r="R173" s="65"/>
      <c r="S173" s="84"/>
      <c r="T173" s="66"/>
      <c r="U173" s="171"/>
    </row>
    <row r="174" spans="1:21" s="4" customFormat="1" ht="27" customHeight="1" x14ac:dyDescent="0.15">
      <c r="A174" s="14"/>
      <c r="B174" s="51" t="s">
        <v>63</v>
      </c>
      <c r="C174" s="107">
        <v>170</v>
      </c>
      <c r="D174" s="131">
        <v>4</v>
      </c>
      <c r="E174" s="134">
        <v>7420001015460</v>
      </c>
      <c r="F174" s="74" t="s">
        <v>244</v>
      </c>
      <c r="G174" s="46" t="s">
        <v>453</v>
      </c>
      <c r="H174" s="21">
        <v>20</v>
      </c>
      <c r="I174" s="22">
        <v>120</v>
      </c>
      <c r="J174" s="23">
        <v>2765952</v>
      </c>
      <c r="K174" s="25">
        <f t="shared" si="0"/>
        <v>23049.599999999999</v>
      </c>
      <c r="L174" s="24">
        <v>7503.08</v>
      </c>
      <c r="M174" s="23">
        <v>2765952</v>
      </c>
      <c r="N174" s="25">
        <f t="shared" si="1"/>
        <v>368.64221093204389</v>
      </c>
      <c r="O174" s="32"/>
      <c r="P174" s="41"/>
      <c r="Q174" s="63"/>
      <c r="R174" s="63"/>
      <c r="S174" s="84"/>
      <c r="T174" s="64"/>
      <c r="U174" s="170"/>
    </row>
    <row r="175" spans="1:21" s="4" customFormat="1" ht="27" customHeight="1" x14ac:dyDescent="0.15">
      <c r="A175" s="14"/>
      <c r="B175" s="51" t="s">
        <v>63</v>
      </c>
      <c r="C175" s="107">
        <v>171</v>
      </c>
      <c r="D175" s="131">
        <v>2</v>
      </c>
      <c r="E175" s="134">
        <v>1420005002923</v>
      </c>
      <c r="F175" s="74" t="s">
        <v>245</v>
      </c>
      <c r="G175" s="46" t="s">
        <v>454</v>
      </c>
      <c r="H175" s="21">
        <v>20</v>
      </c>
      <c r="I175" s="22">
        <v>288</v>
      </c>
      <c r="J175" s="23">
        <v>5964893</v>
      </c>
      <c r="K175" s="25">
        <f t="shared" si="0"/>
        <v>20711.434027777777</v>
      </c>
      <c r="L175" s="24">
        <v>33210</v>
      </c>
      <c r="M175" s="23">
        <v>5964893</v>
      </c>
      <c r="N175" s="25">
        <f t="shared" si="1"/>
        <v>179.61135200240892</v>
      </c>
      <c r="O175" s="32"/>
      <c r="P175" s="41"/>
      <c r="Q175" s="65" t="s">
        <v>286</v>
      </c>
      <c r="R175" s="65"/>
      <c r="S175" s="84">
        <v>2.3E-2</v>
      </c>
      <c r="T175" s="66"/>
      <c r="U175" s="171"/>
    </row>
    <row r="176" spans="1:21" s="4" customFormat="1" ht="27" customHeight="1" x14ac:dyDescent="0.15">
      <c r="A176" s="14"/>
      <c r="B176" s="51" t="s">
        <v>63</v>
      </c>
      <c r="C176" s="107">
        <v>172</v>
      </c>
      <c r="D176" s="131">
        <v>4</v>
      </c>
      <c r="E176" s="134">
        <v>7420001013836</v>
      </c>
      <c r="F176" s="74" t="s">
        <v>246</v>
      </c>
      <c r="G176" s="46" t="s">
        <v>455</v>
      </c>
      <c r="H176" s="21">
        <v>20</v>
      </c>
      <c r="I176" s="22">
        <v>229</v>
      </c>
      <c r="J176" s="23">
        <v>2401674</v>
      </c>
      <c r="K176" s="25">
        <f t="shared" si="0"/>
        <v>10487.659388646289</v>
      </c>
      <c r="L176" s="24">
        <v>12973</v>
      </c>
      <c r="M176" s="23">
        <v>2401674</v>
      </c>
      <c r="N176" s="25">
        <f t="shared" si="1"/>
        <v>185.12865181530873</v>
      </c>
      <c r="O176" s="32"/>
      <c r="P176" s="41"/>
      <c r="Q176" s="63" t="s">
        <v>286</v>
      </c>
      <c r="R176" s="63" t="s">
        <v>286</v>
      </c>
      <c r="S176" s="84">
        <v>6.9999999999999999E-4</v>
      </c>
      <c r="T176" s="64" t="s">
        <v>286</v>
      </c>
      <c r="U176" s="170">
        <v>5.0000000000000001E-4</v>
      </c>
    </row>
    <row r="177" spans="1:21" s="4" customFormat="1" ht="27" customHeight="1" x14ac:dyDescent="0.15">
      <c r="A177" s="14"/>
      <c r="B177" s="51" t="s">
        <v>63</v>
      </c>
      <c r="C177" s="107">
        <v>173</v>
      </c>
      <c r="D177" s="131">
        <v>2</v>
      </c>
      <c r="E177" s="134" t="s">
        <v>247</v>
      </c>
      <c r="F177" s="74" t="s">
        <v>248</v>
      </c>
      <c r="G177" s="46" t="s">
        <v>456</v>
      </c>
      <c r="H177" s="21">
        <v>44</v>
      </c>
      <c r="I177" s="22">
        <v>455</v>
      </c>
      <c r="J177" s="23">
        <v>11530428</v>
      </c>
      <c r="K177" s="25">
        <f t="shared" si="0"/>
        <v>25341.599999999999</v>
      </c>
      <c r="L177" s="24">
        <v>45078</v>
      </c>
      <c r="M177" s="23">
        <v>11530428</v>
      </c>
      <c r="N177" s="25">
        <f t="shared" si="1"/>
        <v>255.78836683082656</v>
      </c>
      <c r="O177" s="32"/>
      <c r="P177" s="41"/>
      <c r="Q177" s="65" t="s">
        <v>286</v>
      </c>
      <c r="R177" s="65"/>
      <c r="S177" s="84">
        <v>0.2</v>
      </c>
      <c r="T177" s="66"/>
      <c r="U177" s="171"/>
    </row>
    <row r="178" spans="1:21" s="4" customFormat="1" ht="27" customHeight="1" x14ac:dyDescent="0.15">
      <c r="A178" s="14"/>
      <c r="B178" s="51" t="s">
        <v>63</v>
      </c>
      <c r="C178" s="107">
        <v>174</v>
      </c>
      <c r="D178" s="131">
        <v>2</v>
      </c>
      <c r="E178" s="134" t="s">
        <v>247</v>
      </c>
      <c r="F178" s="74" t="s">
        <v>248</v>
      </c>
      <c r="G178" s="46" t="s">
        <v>457</v>
      </c>
      <c r="H178" s="21">
        <v>24</v>
      </c>
      <c r="I178" s="22">
        <v>310</v>
      </c>
      <c r="J178" s="23">
        <v>9207816</v>
      </c>
      <c r="K178" s="25">
        <f t="shared" si="0"/>
        <v>29702.632258064517</v>
      </c>
      <c r="L178" s="24">
        <v>27572</v>
      </c>
      <c r="M178" s="23">
        <v>9207816</v>
      </c>
      <c r="N178" s="25">
        <f t="shared" si="1"/>
        <v>333.95531698824897</v>
      </c>
      <c r="O178" s="32"/>
      <c r="P178" s="41"/>
      <c r="Q178" s="63" t="s">
        <v>286</v>
      </c>
      <c r="R178" s="63"/>
      <c r="S178" s="84">
        <v>0.15</v>
      </c>
      <c r="T178" s="64"/>
      <c r="U178" s="170"/>
    </row>
    <row r="179" spans="1:21" s="4" customFormat="1" ht="27" customHeight="1" x14ac:dyDescent="0.15">
      <c r="A179" s="14"/>
      <c r="B179" s="54" t="s">
        <v>63</v>
      </c>
      <c r="C179" s="107">
        <v>175</v>
      </c>
      <c r="D179" s="131">
        <v>2</v>
      </c>
      <c r="E179" s="134">
        <v>7420005003271</v>
      </c>
      <c r="F179" s="44" t="s">
        <v>249</v>
      </c>
      <c r="G179" s="46" t="s">
        <v>458</v>
      </c>
      <c r="H179" s="21">
        <v>20</v>
      </c>
      <c r="I179" s="22">
        <v>180</v>
      </c>
      <c r="J179" s="23">
        <v>5401972</v>
      </c>
      <c r="K179" s="25">
        <f t="shared" si="0"/>
        <v>30010.955555555556</v>
      </c>
      <c r="L179" s="24">
        <v>14192.5</v>
      </c>
      <c r="M179" s="23">
        <v>5401972</v>
      </c>
      <c r="N179" s="25">
        <f t="shared" si="1"/>
        <v>380.62159591333449</v>
      </c>
      <c r="O179" s="32"/>
      <c r="P179" s="41"/>
      <c r="Q179" s="65"/>
      <c r="R179" s="65"/>
      <c r="S179" s="84"/>
      <c r="T179" s="66"/>
      <c r="U179" s="171"/>
    </row>
    <row r="180" spans="1:21" s="4" customFormat="1" ht="27" customHeight="1" x14ac:dyDescent="0.15">
      <c r="A180" s="14"/>
      <c r="B180" s="58" t="s">
        <v>63</v>
      </c>
      <c r="C180" s="107">
        <v>176</v>
      </c>
      <c r="D180" s="131">
        <v>4</v>
      </c>
      <c r="E180" s="134" t="s">
        <v>250</v>
      </c>
      <c r="F180" s="52" t="s">
        <v>251</v>
      </c>
      <c r="G180" s="46" t="s">
        <v>459</v>
      </c>
      <c r="H180" s="21">
        <v>20</v>
      </c>
      <c r="I180" s="22">
        <v>172</v>
      </c>
      <c r="J180" s="23">
        <v>2832040</v>
      </c>
      <c r="K180" s="25">
        <f>IF(AND(I180&gt;0,J180&gt;0),J180/I180,0)</f>
        <v>16465.348837209302</v>
      </c>
      <c r="L180" s="24">
        <v>9448</v>
      </c>
      <c r="M180" s="23">
        <v>2832040</v>
      </c>
      <c r="N180" s="25">
        <f t="shared" si="1"/>
        <v>299.75021168501269</v>
      </c>
      <c r="O180" s="32"/>
      <c r="P180" s="41"/>
      <c r="Q180" s="63"/>
      <c r="R180" s="63"/>
      <c r="S180" s="84"/>
      <c r="T180" s="64" t="s">
        <v>286</v>
      </c>
      <c r="U180" s="170">
        <v>4.4999999999999998E-2</v>
      </c>
    </row>
    <row r="181" spans="1:21" s="4" customFormat="1" ht="27" customHeight="1" x14ac:dyDescent="0.15">
      <c r="A181" s="14"/>
      <c r="B181" s="51" t="s">
        <v>63</v>
      </c>
      <c r="C181" s="107">
        <v>177</v>
      </c>
      <c r="D181" s="131">
        <v>4</v>
      </c>
      <c r="E181" s="134" t="s">
        <v>252</v>
      </c>
      <c r="F181" s="74" t="s">
        <v>253</v>
      </c>
      <c r="G181" s="55" t="s">
        <v>460</v>
      </c>
      <c r="H181" s="21">
        <v>20</v>
      </c>
      <c r="I181" s="22">
        <v>96</v>
      </c>
      <c r="J181" s="23">
        <v>2160000</v>
      </c>
      <c r="K181" s="25">
        <f t="shared" ref="K181:K182" si="2">IF(AND(I181&gt;0,J181&gt;0),J181/I181,0)</f>
        <v>22500</v>
      </c>
      <c r="L181" s="24">
        <v>9500</v>
      </c>
      <c r="M181" s="23">
        <v>2160000</v>
      </c>
      <c r="N181" s="25">
        <f t="shared" si="1"/>
        <v>227.36842105263159</v>
      </c>
      <c r="O181" s="32"/>
      <c r="P181" s="41"/>
      <c r="Q181" s="63" t="s">
        <v>286</v>
      </c>
      <c r="R181" s="63"/>
      <c r="S181" s="84">
        <v>0.35</v>
      </c>
      <c r="T181" s="64"/>
      <c r="U181" s="170"/>
    </row>
    <row r="182" spans="1:21" s="4" customFormat="1" ht="27" customHeight="1" x14ac:dyDescent="0.15">
      <c r="A182" s="14"/>
      <c r="B182" s="51" t="s">
        <v>63</v>
      </c>
      <c r="C182" s="107">
        <v>178</v>
      </c>
      <c r="D182" s="131">
        <v>5</v>
      </c>
      <c r="E182" s="134">
        <v>8420005007296</v>
      </c>
      <c r="F182" s="74" t="s">
        <v>254</v>
      </c>
      <c r="G182" s="46" t="s">
        <v>461</v>
      </c>
      <c r="H182" s="21">
        <v>10</v>
      </c>
      <c r="I182" s="22">
        <v>105</v>
      </c>
      <c r="J182" s="23">
        <v>1601830</v>
      </c>
      <c r="K182" s="25">
        <f t="shared" si="2"/>
        <v>15255.523809523809</v>
      </c>
      <c r="L182" s="24">
        <v>7002.5</v>
      </c>
      <c r="M182" s="23">
        <v>1601830</v>
      </c>
      <c r="N182" s="25">
        <f t="shared" si="1"/>
        <v>228.75116029989289</v>
      </c>
      <c r="O182" s="32"/>
      <c r="P182" s="41"/>
      <c r="Q182" s="65"/>
      <c r="R182" s="65"/>
      <c r="S182" s="84"/>
      <c r="T182" s="66"/>
      <c r="U182" s="171"/>
    </row>
    <row r="183" spans="1:21" s="4" customFormat="1" ht="27" customHeight="1" x14ac:dyDescent="0.15">
      <c r="A183" s="14"/>
      <c r="B183" s="51" t="s">
        <v>63</v>
      </c>
      <c r="C183" s="107">
        <v>179</v>
      </c>
      <c r="D183" s="131">
        <v>2</v>
      </c>
      <c r="E183" s="134" t="s">
        <v>256</v>
      </c>
      <c r="F183" s="74" t="s">
        <v>257</v>
      </c>
      <c r="G183" s="46" t="s">
        <v>464</v>
      </c>
      <c r="H183" s="21">
        <v>40</v>
      </c>
      <c r="I183" s="22">
        <v>582</v>
      </c>
      <c r="J183" s="23">
        <v>8862635</v>
      </c>
      <c r="K183" s="25">
        <v>15228</v>
      </c>
      <c r="L183" s="24">
        <v>33092</v>
      </c>
      <c r="M183" s="23">
        <v>8862635</v>
      </c>
      <c r="N183" s="25">
        <f t="shared" si="1"/>
        <v>267.81805270155928</v>
      </c>
      <c r="O183" s="32"/>
      <c r="P183" s="41"/>
      <c r="Q183" s="65" t="s">
        <v>286</v>
      </c>
      <c r="R183" s="65"/>
      <c r="S183" s="84">
        <v>0.2</v>
      </c>
      <c r="T183" s="64" t="s">
        <v>286</v>
      </c>
      <c r="U183" s="170">
        <v>0</v>
      </c>
    </row>
    <row r="184" spans="1:21" s="4" customFormat="1" ht="27" customHeight="1" x14ac:dyDescent="0.15">
      <c r="A184" s="14"/>
      <c r="B184" s="59" t="s">
        <v>63</v>
      </c>
      <c r="C184" s="107">
        <v>180</v>
      </c>
      <c r="D184" s="131">
        <v>5</v>
      </c>
      <c r="E184" s="135">
        <v>7420005003362</v>
      </c>
      <c r="F184" s="138" t="s">
        <v>258</v>
      </c>
      <c r="G184" s="140" t="s">
        <v>465</v>
      </c>
      <c r="H184" s="21">
        <v>10</v>
      </c>
      <c r="I184" s="22">
        <v>72</v>
      </c>
      <c r="J184" s="23">
        <v>805940</v>
      </c>
      <c r="K184" s="25">
        <f t="shared" ref="K184:K196" si="3">IF(AND(I184&gt;0,J184&gt;0),J184/I184,0)</f>
        <v>11193.611111111111</v>
      </c>
      <c r="L184" s="24">
        <v>1464</v>
      </c>
      <c r="M184" s="23">
        <v>805940</v>
      </c>
      <c r="N184" s="25">
        <f t="shared" si="1"/>
        <v>550.50546448087437</v>
      </c>
      <c r="O184" s="32"/>
      <c r="P184" s="41"/>
      <c r="Q184" s="63" t="s">
        <v>286</v>
      </c>
      <c r="R184" s="63"/>
      <c r="S184" s="84">
        <v>7.5999999999999998E-2</v>
      </c>
      <c r="T184" s="64"/>
      <c r="U184" s="170"/>
    </row>
    <row r="185" spans="1:21" s="4" customFormat="1" ht="27" customHeight="1" x14ac:dyDescent="0.15">
      <c r="A185" s="14"/>
      <c r="B185" s="51" t="s">
        <v>63</v>
      </c>
      <c r="C185" s="107">
        <v>181</v>
      </c>
      <c r="D185" s="131">
        <v>2</v>
      </c>
      <c r="E185" s="134">
        <v>7420002000368</v>
      </c>
      <c r="F185" s="74" t="s">
        <v>259</v>
      </c>
      <c r="G185" s="46" t="s">
        <v>466</v>
      </c>
      <c r="H185" s="21">
        <v>10</v>
      </c>
      <c r="I185" s="22">
        <v>97</v>
      </c>
      <c r="J185" s="23">
        <v>325500</v>
      </c>
      <c r="K185" s="25">
        <f t="shared" si="3"/>
        <v>3355.6701030927834</v>
      </c>
      <c r="L185" s="24">
        <v>0</v>
      </c>
      <c r="M185" s="23">
        <v>325500</v>
      </c>
      <c r="N185" s="25">
        <f t="shared" si="1"/>
        <v>0</v>
      </c>
      <c r="O185" s="32"/>
      <c r="P185" s="41"/>
      <c r="Q185" s="65"/>
      <c r="R185" s="65"/>
      <c r="S185" s="84"/>
      <c r="T185" s="66" t="s">
        <v>286</v>
      </c>
      <c r="U185" s="171">
        <v>0.19600000000000001</v>
      </c>
    </row>
    <row r="186" spans="1:21" s="4" customFormat="1" ht="27" customHeight="1" x14ac:dyDescent="0.15">
      <c r="A186" s="14"/>
      <c r="B186" s="60" t="s">
        <v>63</v>
      </c>
      <c r="C186" s="107">
        <v>182</v>
      </c>
      <c r="D186" s="131">
        <v>5</v>
      </c>
      <c r="E186" s="133">
        <v>5420005002416</v>
      </c>
      <c r="F186" s="139" t="s">
        <v>260</v>
      </c>
      <c r="G186" s="125" t="s">
        <v>467</v>
      </c>
      <c r="H186" s="21">
        <v>20</v>
      </c>
      <c r="I186" s="22">
        <v>148</v>
      </c>
      <c r="J186" s="23">
        <v>1237749</v>
      </c>
      <c r="K186" s="25">
        <f t="shared" si="3"/>
        <v>8363.1689189189183</v>
      </c>
      <c r="L186" s="24">
        <v>8730</v>
      </c>
      <c r="M186" s="23">
        <v>1237749</v>
      </c>
      <c r="N186" s="25">
        <f t="shared" si="1"/>
        <v>141.78109965635738</v>
      </c>
      <c r="O186" s="32"/>
      <c r="P186" s="41"/>
      <c r="Q186" s="63"/>
      <c r="R186" s="63"/>
      <c r="S186" s="84"/>
      <c r="T186" s="64"/>
      <c r="U186" s="170"/>
    </row>
    <row r="187" spans="1:21" s="4" customFormat="1" ht="27" customHeight="1" x14ac:dyDescent="0.15">
      <c r="A187" s="14"/>
      <c r="B187" s="51" t="s">
        <v>63</v>
      </c>
      <c r="C187" s="107">
        <v>183</v>
      </c>
      <c r="D187" s="131">
        <v>2</v>
      </c>
      <c r="E187" s="134">
        <v>7420005006035</v>
      </c>
      <c r="F187" s="74" t="s">
        <v>261</v>
      </c>
      <c r="G187" s="46" t="s">
        <v>493</v>
      </c>
      <c r="H187" s="21">
        <v>20</v>
      </c>
      <c r="I187" s="22">
        <v>155</v>
      </c>
      <c r="J187" s="23">
        <v>2389670</v>
      </c>
      <c r="K187" s="25">
        <f t="shared" si="3"/>
        <v>15417.225806451614</v>
      </c>
      <c r="L187" s="24">
        <v>17017.400000000001</v>
      </c>
      <c r="M187" s="23">
        <v>2389670</v>
      </c>
      <c r="N187" s="25">
        <f t="shared" si="1"/>
        <v>140.42509431523027</v>
      </c>
      <c r="O187" s="32"/>
      <c r="P187" s="41"/>
      <c r="Q187" s="65"/>
      <c r="R187" s="65"/>
      <c r="S187" s="84"/>
      <c r="T187" s="66"/>
      <c r="U187" s="171"/>
    </row>
    <row r="188" spans="1:21" s="4" customFormat="1" ht="27" customHeight="1" x14ac:dyDescent="0.15">
      <c r="A188" s="14"/>
      <c r="B188" s="51" t="s">
        <v>63</v>
      </c>
      <c r="C188" s="107">
        <v>184</v>
      </c>
      <c r="D188" s="131">
        <v>4</v>
      </c>
      <c r="E188" s="134">
        <v>8420001013579</v>
      </c>
      <c r="F188" s="74" t="s">
        <v>262</v>
      </c>
      <c r="G188" s="46" t="s">
        <v>468</v>
      </c>
      <c r="H188" s="21">
        <v>20</v>
      </c>
      <c r="I188" s="22">
        <v>108</v>
      </c>
      <c r="J188" s="23">
        <v>1481947</v>
      </c>
      <c r="K188" s="25">
        <f t="shared" si="3"/>
        <v>13721.731481481482</v>
      </c>
      <c r="L188" s="24">
        <v>11435.5</v>
      </c>
      <c r="M188" s="23">
        <v>1481947</v>
      </c>
      <c r="N188" s="25">
        <f t="shared" si="1"/>
        <v>129.59179747278213</v>
      </c>
      <c r="O188" s="32"/>
      <c r="P188" s="41"/>
      <c r="Q188" s="63"/>
      <c r="R188" s="63"/>
      <c r="S188" s="84"/>
      <c r="T188" s="64"/>
      <c r="U188" s="170"/>
    </row>
    <row r="189" spans="1:21" s="4" customFormat="1" ht="27" customHeight="1" x14ac:dyDescent="0.15">
      <c r="A189" s="14"/>
      <c r="B189" s="51" t="s">
        <v>63</v>
      </c>
      <c r="C189" s="107">
        <v>185</v>
      </c>
      <c r="D189" s="131">
        <v>2</v>
      </c>
      <c r="E189" s="134">
        <v>2420005000356</v>
      </c>
      <c r="F189" s="74" t="s">
        <v>263</v>
      </c>
      <c r="G189" s="46" t="s">
        <v>469</v>
      </c>
      <c r="H189" s="21">
        <v>20</v>
      </c>
      <c r="I189" s="22">
        <v>296</v>
      </c>
      <c r="J189" s="23">
        <v>3943470</v>
      </c>
      <c r="K189" s="25">
        <f t="shared" si="3"/>
        <v>13322.533783783783</v>
      </c>
      <c r="L189" s="24">
        <v>25363</v>
      </c>
      <c r="M189" s="23">
        <v>3943470</v>
      </c>
      <c r="N189" s="25">
        <f t="shared" si="1"/>
        <v>155.48121279028507</v>
      </c>
      <c r="O189" s="32"/>
      <c r="P189" s="41"/>
      <c r="Q189" s="65"/>
      <c r="R189" s="65"/>
      <c r="S189" s="84"/>
      <c r="T189" s="66"/>
      <c r="U189" s="171"/>
    </row>
    <row r="190" spans="1:21" s="4" customFormat="1" ht="27" customHeight="1" x14ac:dyDescent="0.15">
      <c r="A190" s="14"/>
      <c r="B190" s="51" t="s">
        <v>63</v>
      </c>
      <c r="C190" s="107">
        <v>186</v>
      </c>
      <c r="D190" s="131">
        <v>2</v>
      </c>
      <c r="E190" s="134">
        <v>2420005000356</v>
      </c>
      <c r="F190" s="74" t="s">
        <v>263</v>
      </c>
      <c r="G190" s="46" t="s">
        <v>470</v>
      </c>
      <c r="H190" s="21">
        <v>20</v>
      </c>
      <c r="I190" s="22">
        <v>276</v>
      </c>
      <c r="J190" s="23">
        <v>4197015</v>
      </c>
      <c r="K190" s="25">
        <f t="shared" si="3"/>
        <v>15206.576086956522</v>
      </c>
      <c r="L190" s="24">
        <v>27245</v>
      </c>
      <c r="M190" s="23">
        <v>4197015</v>
      </c>
      <c r="N190" s="25">
        <f t="shared" si="1"/>
        <v>154.04716461736098</v>
      </c>
      <c r="O190" s="32"/>
      <c r="P190" s="41"/>
      <c r="Q190" s="63" t="s">
        <v>286</v>
      </c>
      <c r="R190" s="63"/>
      <c r="S190" s="84">
        <v>2.5000000000000001E-2</v>
      </c>
      <c r="T190" s="64"/>
      <c r="U190" s="170"/>
    </row>
    <row r="191" spans="1:21" s="4" customFormat="1" ht="27" customHeight="1" x14ac:dyDescent="0.15">
      <c r="A191" s="14"/>
      <c r="B191" s="51" t="s">
        <v>63</v>
      </c>
      <c r="C191" s="107">
        <v>187</v>
      </c>
      <c r="D191" s="131">
        <v>4</v>
      </c>
      <c r="E191" s="134">
        <v>3430001061920</v>
      </c>
      <c r="F191" s="74" t="s">
        <v>264</v>
      </c>
      <c r="G191" s="46" t="s">
        <v>471</v>
      </c>
      <c r="H191" s="21">
        <v>20</v>
      </c>
      <c r="I191" s="22">
        <v>175</v>
      </c>
      <c r="J191" s="23">
        <v>2038700</v>
      </c>
      <c r="K191" s="25">
        <f t="shared" si="3"/>
        <v>11649.714285714286</v>
      </c>
      <c r="L191" s="24">
        <v>6438</v>
      </c>
      <c r="M191" s="23">
        <v>2038700</v>
      </c>
      <c r="N191" s="25">
        <f t="shared" si="1"/>
        <v>316.66666666666669</v>
      </c>
      <c r="O191" s="32" t="s">
        <v>286</v>
      </c>
      <c r="P191" s="141" t="s">
        <v>495</v>
      </c>
      <c r="Q191" s="65"/>
      <c r="R191" s="65"/>
      <c r="S191" s="84"/>
      <c r="T191" s="66"/>
      <c r="U191" s="171"/>
    </row>
    <row r="192" spans="1:21" s="4" customFormat="1" ht="27" customHeight="1" x14ac:dyDescent="0.15">
      <c r="A192" s="14"/>
      <c r="B192" s="51" t="s">
        <v>63</v>
      </c>
      <c r="C192" s="107">
        <v>188</v>
      </c>
      <c r="D192" s="131">
        <v>2</v>
      </c>
      <c r="E192" s="134">
        <v>3420005006542</v>
      </c>
      <c r="F192" s="74" t="s">
        <v>265</v>
      </c>
      <c r="G192" s="46" t="s">
        <v>472</v>
      </c>
      <c r="H192" s="21">
        <v>10</v>
      </c>
      <c r="I192" s="22">
        <v>156</v>
      </c>
      <c r="J192" s="23">
        <v>3397785</v>
      </c>
      <c r="K192" s="25">
        <f t="shared" si="3"/>
        <v>21780.673076923078</v>
      </c>
      <c r="L192" s="24">
        <v>11650</v>
      </c>
      <c r="M192" s="23">
        <v>3397785</v>
      </c>
      <c r="N192" s="25">
        <f t="shared" si="1"/>
        <v>291.65536480686694</v>
      </c>
      <c r="O192" s="32"/>
      <c r="P192" s="41"/>
      <c r="Q192" s="63" t="s">
        <v>286</v>
      </c>
      <c r="R192" s="63"/>
      <c r="S192" s="84">
        <v>3.0000000000000001E-3</v>
      </c>
      <c r="T192" s="64"/>
      <c r="U192" s="170"/>
    </row>
    <row r="193" spans="1:21" s="4" customFormat="1" ht="27" customHeight="1" x14ac:dyDescent="0.15">
      <c r="A193" s="14"/>
      <c r="B193" s="51" t="s">
        <v>63</v>
      </c>
      <c r="C193" s="107">
        <v>189</v>
      </c>
      <c r="D193" s="131">
        <v>4</v>
      </c>
      <c r="E193" s="134">
        <v>1420001015458</v>
      </c>
      <c r="F193" s="74" t="s">
        <v>266</v>
      </c>
      <c r="G193" s="46" t="s">
        <v>473</v>
      </c>
      <c r="H193" s="21">
        <v>20</v>
      </c>
      <c r="I193" s="22">
        <v>207</v>
      </c>
      <c r="J193" s="23">
        <v>1382600</v>
      </c>
      <c r="K193" s="25">
        <f t="shared" si="3"/>
        <v>6679.2270531400964</v>
      </c>
      <c r="L193" s="24">
        <v>6886</v>
      </c>
      <c r="M193" s="23">
        <v>1382600</v>
      </c>
      <c r="N193" s="25">
        <f t="shared" si="1"/>
        <v>200.78419982573337</v>
      </c>
      <c r="O193" s="32"/>
      <c r="P193" s="41"/>
      <c r="Q193" s="65"/>
      <c r="R193" s="65"/>
      <c r="S193" s="84"/>
      <c r="T193" s="66"/>
      <c r="U193" s="171"/>
    </row>
    <row r="194" spans="1:21" s="4" customFormat="1" ht="27" customHeight="1" x14ac:dyDescent="0.15">
      <c r="A194" s="14"/>
      <c r="B194" s="51" t="s">
        <v>63</v>
      </c>
      <c r="C194" s="107">
        <v>190</v>
      </c>
      <c r="D194" s="131">
        <v>4</v>
      </c>
      <c r="E194" s="134">
        <v>420003001771</v>
      </c>
      <c r="F194" s="74" t="s">
        <v>267</v>
      </c>
      <c r="G194" s="55" t="s">
        <v>474</v>
      </c>
      <c r="H194" s="21">
        <v>20</v>
      </c>
      <c r="I194" s="22">
        <v>118</v>
      </c>
      <c r="J194" s="23">
        <v>601452</v>
      </c>
      <c r="K194" s="25">
        <f t="shared" si="3"/>
        <v>5097.0508474576272</v>
      </c>
      <c r="L194" s="24">
        <v>7916</v>
      </c>
      <c r="M194" s="23">
        <f>J194</f>
        <v>601452</v>
      </c>
      <c r="N194" s="25">
        <f t="shared" si="1"/>
        <v>75.97928246589187</v>
      </c>
      <c r="O194" s="32"/>
      <c r="P194" s="41"/>
      <c r="Q194" s="63"/>
      <c r="R194" s="63"/>
      <c r="S194" s="84"/>
      <c r="T194" s="64"/>
      <c r="U194" s="170"/>
    </row>
    <row r="195" spans="1:21" s="4" customFormat="1" ht="27" customHeight="1" x14ac:dyDescent="0.15">
      <c r="A195" s="14"/>
      <c r="B195" s="61" t="s">
        <v>63</v>
      </c>
      <c r="C195" s="107">
        <v>191</v>
      </c>
      <c r="D195" s="131">
        <v>2</v>
      </c>
      <c r="E195" s="134">
        <v>2420005002963</v>
      </c>
      <c r="F195" s="46" t="s">
        <v>268</v>
      </c>
      <c r="G195" s="46" t="s">
        <v>475</v>
      </c>
      <c r="H195" s="21">
        <v>22</v>
      </c>
      <c r="I195" s="22">
        <v>291</v>
      </c>
      <c r="J195" s="23">
        <v>3886527</v>
      </c>
      <c r="K195" s="25">
        <f t="shared" si="3"/>
        <v>13355.762886597939</v>
      </c>
      <c r="L195" s="24">
        <v>14567</v>
      </c>
      <c r="M195" s="23">
        <v>3886527</v>
      </c>
      <c r="N195" s="25">
        <f t="shared" si="1"/>
        <v>266.80352852337472</v>
      </c>
      <c r="O195" s="32"/>
      <c r="P195" s="41"/>
      <c r="Q195" s="65"/>
      <c r="R195" s="65"/>
      <c r="S195" s="84"/>
      <c r="T195" s="66"/>
      <c r="U195" s="171"/>
    </row>
    <row r="196" spans="1:21" s="4" customFormat="1" ht="27" customHeight="1" x14ac:dyDescent="0.15">
      <c r="A196" s="14"/>
      <c r="B196" s="61" t="s">
        <v>63</v>
      </c>
      <c r="C196" s="107">
        <v>192</v>
      </c>
      <c r="D196" s="131">
        <v>2</v>
      </c>
      <c r="E196" s="134">
        <v>1420005002931</v>
      </c>
      <c r="F196" s="46" t="s">
        <v>269</v>
      </c>
      <c r="G196" s="46" t="s">
        <v>476</v>
      </c>
      <c r="H196" s="21">
        <v>17</v>
      </c>
      <c r="I196" s="22">
        <v>172</v>
      </c>
      <c r="J196" s="23">
        <v>3118940</v>
      </c>
      <c r="K196" s="25">
        <f t="shared" si="3"/>
        <v>18133.372093023256</v>
      </c>
      <c r="L196" s="24">
        <v>11145</v>
      </c>
      <c r="M196" s="23">
        <v>3118940</v>
      </c>
      <c r="N196" s="25">
        <f t="shared" si="1"/>
        <v>279.85105428443251</v>
      </c>
      <c r="O196" s="32"/>
      <c r="P196" s="41"/>
      <c r="Q196" s="63"/>
      <c r="R196" s="63"/>
      <c r="S196" s="84"/>
      <c r="T196" s="64"/>
      <c r="U196" s="170"/>
    </row>
    <row r="197" spans="1:21" s="4" customFormat="1" ht="27" customHeight="1" x14ac:dyDescent="0.15">
      <c r="A197" s="14"/>
      <c r="B197" s="61" t="s">
        <v>63</v>
      </c>
      <c r="C197" s="107">
        <v>193</v>
      </c>
      <c r="D197" s="131">
        <v>5</v>
      </c>
      <c r="E197" s="134">
        <v>5420005002309</v>
      </c>
      <c r="F197" s="46" t="s">
        <v>270</v>
      </c>
      <c r="G197" s="46" t="s">
        <v>477</v>
      </c>
      <c r="H197" s="21">
        <v>20</v>
      </c>
      <c r="I197" s="22">
        <v>107</v>
      </c>
      <c r="J197" s="23">
        <v>4428930</v>
      </c>
      <c r="K197" s="25">
        <v>41391.869158878508</v>
      </c>
      <c r="L197" s="24">
        <v>7808</v>
      </c>
      <c r="M197" s="23">
        <v>4428930</v>
      </c>
      <c r="N197" s="25">
        <v>567.22976434426232</v>
      </c>
      <c r="O197" s="32"/>
      <c r="P197" s="41"/>
      <c r="Q197" s="65"/>
      <c r="R197" s="65"/>
      <c r="S197" s="84"/>
      <c r="T197" s="66"/>
      <c r="U197" s="171"/>
    </row>
    <row r="198" spans="1:21" s="4" customFormat="1" ht="27" customHeight="1" x14ac:dyDescent="0.15">
      <c r="A198" s="14"/>
      <c r="B198" s="61" t="s">
        <v>63</v>
      </c>
      <c r="C198" s="107">
        <v>194</v>
      </c>
      <c r="D198" s="131">
        <v>2</v>
      </c>
      <c r="E198" s="134">
        <v>4420005003555</v>
      </c>
      <c r="F198" s="46" t="s">
        <v>271</v>
      </c>
      <c r="G198" s="46" t="s">
        <v>478</v>
      </c>
      <c r="H198" s="21">
        <v>15</v>
      </c>
      <c r="I198" s="22">
        <v>170</v>
      </c>
      <c r="J198" s="23">
        <v>5659375</v>
      </c>
      <c r="K198" s="25">
        <f t="shared" ref="K198:K210" si="4">IF(AND(I198&gt;0,J198&gt;0),J198/I198,0)</f>
        <v>33290.441176470587</v>
      </c>
      <c r="L198" s="24">
        <v>11997</v>
      </c>
      <c r="M198" s="23">
        <v>5659375</v>
      </c>
      <c r="N198" s="25">
        <f t="shared" ref="N198:N210" si="5">IF(AND(L198&gt;0,M198&gt;0),M198/L198,0)</f>
        <v>471.73251646244893</v>
      </c>
      <c r="O198" s="32"/>
      <c r="P198" s="41"/>
      <c r="Q198" s="63"/>
      <c r="R198" s="63"/>
      <c r="S198" s="84"/>
      <c r="T198" s="64"/>
      <c r="U198" s="170"/>
    </row>
    <row r="199" spans="1:21" s="4" customFormat="1" ht="27" customHeight="1" x14ac:dyDescent="0.15">
      <c r="A199" s="14"/>
      <c r="B199" s="61" t="s">
        <v>63</v>
      </c>
      <c r="C199" s="107">
        <v>195</v>
      </c>
      <c r="D199" s="131">
        <v>2</v>
      </c>
      <c r="E199" s="134">
        <v>7420005003263</v>
      </c>
      <c r="F199" s="46" t="s">
        <v>221</v>
      </c>
      <c r="G199" s="46" t="s">
        <v>221</v>
      </c>
      <c r="H199" s="21">
        <v>20</v>
      </c>
      <c r="I199" s="22">
        <v>225</v>
      </c>
      <c r="J199" s="23">
        <v>1528615</v>
      </c>
      <c r="K199" s="25">
        <f t="shared" si="4"/>
        <v>6793.8444444444449</v>
      </c>
      <c r="L199" s="24">
        <v>19315</v>
      </c>
      <c r="M199" s="23">
        <v>1528615</v>
      </c>
      <c r="N199" s="25">
        <f t="shared" si="5"/>
        <v>79.141340926740881</v>
      </c>
      <c r="O199" s="32"/>
      <c r="P199" s="41"/>
      <c r="Q199" s="65"/>
      <c r="R199" s="65"/>
      <c r="S199" s="84"/>
      <c r="T199" s="66"/>
      <c r="U199" s="171"/>
    </row>
    <row r="200" spans="1:21" s="4" customFormat="1" ht="27" customHeight="1" x14ac:dyDescent="0.15">
      <c r="A200" s="14"/>
      <c r="B200" s="61" t="s">
        <v>63</v>
      </c>
      <c r="C200" s="107">
        <v>196</v>
      </c>
      <c r="D200" s="131">
        <v>2</v>
      </c>
      <c r="E200" s="134">
        <v>1420005005406</v>
      </c>
      <c r="F200" s="46" t="s">
        <v>272</v>
      </c>
      <c r="G200" s="46" t="s">
        <v>479</v>
      </c>
      <c r="H200" s="21">
        <v>20</v>
      </c>
      <c r="I200" s="22">
        <v>166</v>
      </c>
      <c r="J200" s="23">
        <v>1073551</v>
      </c>
      <c r="K200" s="25">
        <f t="shared" si="4"/>
        <v>6467.174698795181</v>
      </c>
      <c r="L200" s="24">
        <v>4952</v>
      </c>
      <c r="M200" s="23">
        <v>1073551</v>
      </c>
      <c r="N200" s="25">
        <f t="shared" si="5"/>
        <v>216.79139741518577</v>
      </c>
      <c r="O200" s="32"/>
      <c r="P200" s="41"/>
      <c r="Q200" s="63"/>
      <c r="R200" s="63"/>
      <c r="S200" s="84"/>
      <c r="T200" s="64"/>
      <c r="U200" s="170"/>
    </row>
    <row r="201" spans="1:21" s="4" customFormat="1" ht="27" customHeight="1" x14ac:dyDescent="0.15">
      <c r="A201" s="14"/>
      <c r="B201" s="61" t="s">
        <v>63</v>
      </c>
      <c r="C201" s="107">
        <v>197</v>
      </c>
      <c r="D201" s="131">
        <v>1</v>
      </c>
      <c r="E201" s="134">
        <v>7420005002950</v>
      </c>
      <c r="F201" s="46" t="s">
        <v>273</v>
      </c>
      <c r="G201" s="46" t="s">
        <v>480</v>
      </c>
      <c r="H201" s="21">
        <v>24</v>
      </c>
      <c r="I201" s="22">
        <v>248</v>
      </c>
      <c r="J201" s="23">
        <v>2578895</v>
      </c>
      <c r="K201" s="25">
        <f t="shared" si="4"/>
        <v>10398.770161290322</v>
      </c>
      <c r="L201" s="24">
        <v>20152</v>
      </c>
      <c r="M201" s="23">
        <v>2578895</v>
      </c>
      <c r="N201" s="25">
        <f t="shared" si="5"/>
        <v>127.9721615720524</v>
      </c>
      <c r="O201" s="32"/>
      <c r="P201" s="41"/>
      <c r="Q201" s="65" t="s">
        <v>286</v>
      </c>
      <c r="R201" s="65"/>
      <c r="S201" s="84">
        <v>0.01</v>
      </c>
      <c r="T201" s="66"/>
      <c r="U201" s="171"/>
    </row>
    <row r="202" spans="1:21" s="4" customFormat="1" ht="27" customHeight="1" x14ac:dyDescent="0.15">
      <c r="A202" s="14"/>
      <c r="B202" s="61" t="s">
        <v>63</v>
      </c>
      <c r="C202" s="107">
        <v>198</v>
      </c>
      <c r="D202" s="131">
        <v>2</v>
      </c>
      <c r="E202" s="134">
        <v>7420005002950</v>
      </c>
      <c r="F202" s="46" t="s">
        <v>273</v>
      </c>
      <c r="G202" s="46" t="s">
        <v>481</v>
      </c>
      <c r="H202" s="21">
        <v>20</v>
      </c>
      <c r="I202" s="22">
        <v>130</v>
      </c>
      <c r="J202" s="23">
        <v>1493775</v>
      </c>
      <c r="K202" s="25">
        <f t="shared" si="4"/>
        <v>11490.576923076924</v>
      </c>
      <c r="L202" s="24">
        <v>9264</v>
      </c>
      <c r="M202" s="23">
        <v>1493775</v>
      </c>
      <c r="N202" s="25">
        <f t="shared" si="5"/>
        <v>161.24514248704662</v>
      </c>
      <c r="O202" s="32"/>
      <c r="P202" s="41"/>
      <c r="Q202" s="63"/>
      <c r="R202" s="63"/>
      <c r="S202" s="84"/>
      <c r="T202" s="64"/>
      <c r="U202" s="170"/>
    </row>
    <row r="203" spans="1:21" s="4" customFormat="1" ht="27" customHeight="1" x14ac:dyDescent="0.15">
      <c r="A203" s="14"/>
      <c r="B203" s="61" t="s">
        <v>63</v>
      </c>
      <c r="C203" s="107">
        <v>199</v>
      </c>
      <c r="D203" s="131">
        <v>3</v>
      </c>
      <c r="E203" s="134" t="s">
        <v>274</v>
      </c>
      <c r="F203" s="46" t="s">
        <v>275</v>
      </c>
      <c r="G203" s="46" t="s">
        <v>482</v>
      </c>
      <c r="H203" s="21">
        <v>20</v>
      </c>
      <c r="I203" s="22">
        <v>220</v>
      </c>
      <c r="J203" s="23">
        <v>3415470</v>
      </c>
      <c r="K203" s="25">
        <f t="shared" si="4"/>
        <v>15524.863636363636</v>
      </c>
      <c r="L203" s="24">
        <v>4400</v>
      </c>
      <c r="M203" s="23">
        <v>3415470</v>
      </c>
      <c r="N203" s="25">
        <f t="shared" si="5"/>
        <v>776.24318181818182</v>
      </c>
      <c r="O203" s="32"/>
      <c r="P203" s="41"/>
      <c r="Q203" s="65" t="s">
        <v>286</v>
      </c>
      <c r="R203" s="65"/>
      <c r="S203" s="84">
        <v>0.2</v>
      </c>
      <c r="T203" s="66"/>
      <c r="U203" s="171"/>
    </row>
    <row r="204" spans="1:21" s="4" customFormat="1" ht="27" customHeight="1" x14ac:dyDescent="0.15">
      <c r="A204" s="14"/>
      <c r="B204" s="61" t="s">
        <v>63</v>
      </c>
      <c r="C204" s="107">
        <v>200</v>
      </c>
      <c r="D204" s="131">
        <v>2</v>
      </c>
      <c r="E204" s="134">
        <v>9420005002940</v>
      </c>
      <c r="F204" s="46" t="s">
        <v>214</v>
      </c>
      <c r="G204" s="46" t="s">
        <v>483</v>
      </c>
      <c r="H204" s="21">
        <v>40</v>
      </c>
      <c r="I204" s="22">
        <v>503</v>
      </c>
      <c r="J204" s="23">
        <v>5852324</v>
      </c>
      <c r="K204" s="25">
        <f t="shared" si="4"/>
        <v>11634.838966202784</v>
      </c>
      <c r="L204" s="24">
        <v>39520</v>
      </c>
      <c r="M204" s="23">
        <v>5852324</v>
      </c>
      <c r="N204" s="25">
        <f t="shared" si="5"/>
        <v>148.08512145748989</v>
      </c>
      <c r="O204" s="32"/>
      <c r="P204" s="41"/>
      <c r="Q204" s="63"/>
      <c r="R204" s="63"/>
      <c r="S204" s="84"/>
      <c r="T204" s="64"/>
      <c r="U204" s="170"/>
    </row>
    <row r="205" spans="1:21" s="4" customFormat="1" ht="27" customHeight="1" x14ac:dyDescent="0.15">
      <c r="A205" s="14"/>
      <c r="B205" s="61" t="s">
        <v>63</v>
      </c>
      <c r="C205" s="107">
        <v>201</v>
      </c>
      <c r="D205" s="131">
        <v>1</v>
      </c>
      <c r="E205" s="134" t="s">
        <v>276</v>
      </c>
      <c r="F205" s="46" t="s">
        <v>277</v>
      </c>
      <c r="G205" s="46" t="s">
        <v>484</v>
      </c>
      <c r="H205" s="21">
        <v>10</v>
      </c>
      <c r="I205" s="22">
        <v>72</v>
      </c>
      <c r="J205" s="23">
        <v>1441762</v>
      </c>
      <c r="K205" s="25">
        <f t="shared" si="4"/>
        <v>20024.472222222223</v>
      </c>
      <c r="L205" s="24">
        <v>5398</v>
      </c>
      <c r="M205" s="23">
        <v>1441762</v>
      </c>
      <c r="N205" s="25">
        <f t="shared" si="5"/>
        <v>267.09188588366061</v>
      </c>
      <c r="O205" s="32"/>
      <c r="P205" s="41"/>
      <c r="Q205" s="65"/>
      <c r="R205" s="65"/>
      <c r="S205" s="84"/>
      <c r="T205" s="66"/>
      <c r="U205" s="171"/>
    </row>
    <row r="206" spans="1:21" s="4" customFormat="1" ht="27" customHeight="1" x14ac:dyDescent="0.15">
      <c r="A206" s="14"/>
      <c r="B206" s="61" t="s">
        <v>63</v>
      </c>
      <c r="C206" s="107">
        <v>202</v>
      </c>
      <c r="D206" s="131">
        <v>2</v>
      </c>
      <c r="E206" s="134">
        <v>6420005002910</v>
      </c>
      <c r="F206" s="46" t="s">
        <v>278</v>
      </c>
      <c r="G206" s="46" t="s">
        <v>485</v>
      </c>
      <c r="H206" s="21">
        <v>20</v>
      </c>
      <c r="I206" s="22">
        <v>36</v>
      </c>
      <c r="J206" s="23">
        <v>21000</v>
      </c>
      <c r="K206" s="25">
        <f t="shared" si="4"/>
        <v>583.33333333333337</v>
      </c>
      <c r="L206" s="24">
        <v>378</v>
      </c>
      <c r="M206" s="23">
        <v>21000</v>
      </c>
      <c r="N206" s="25">
        <f t="shared" si="5"/>
        <v>55.555555555555557</v>
      </c>
      <c r="O206" s="32" t="s">
        <v>286</v>
      </c>
      <c r="P206" s="41" t="s">
        <v>486</v>
      </c>
      <c r="Q206" s="63"/>
      <c r="R206" s="63"/>
      <c r="S206" s="84"/>
      <c r="T206" s="64"/>
      <c r="U206" s="170"/>
    </row>
    <row r="207" spans="1:21" s="4" customFormat="1" ht="27" customHeight="1" x14ac:dyDescent="0.15">
      <c r="A207" s="14"/>
      <c r="B207" s="61" t="s">
        <v>63</v>
      </c>
      <c r="C207" s="107">
        <v>203</v>
      </c>
      <c r="D207" s="131">
        <v>2</v>
      </c>
      <c r="E207" s="134">
        <v>9420005005200</v>
      </c>
      <c r="F207" s="46" t="s">
        <v>115</v>
      </c>
      <c r="G207" s="46" t="s">
        <v>487</v>
      </c>
      <c r="H207" s="21">
        <v>20</v>
      </c>
      <c r="I207" s="22">
        <v>247</v>
      </c>
      <c r="J207" s="23">
        <v>2892308</v>
      </c>
      <c r="K207" s="25">
        <f t="shared" si="4"/>
        <v>11709.748987854251</v>
      </c>
      <c r="L207" s="24">
        <v>29178</v>
      </c>
      <c r="M207" s="23">
        <v>2892308</v>
      </c>
      <c r="N207" s="25">
        <f t="shared" si="5"/>
        <v>99.126328055384192</v>
      </c>
      <c r="O207" s="32"/>
      <c r="P207" s="41"/>
      <c r="Q207" s="65"/>
      <c r="R207" s="65"/>
      <c r="S207" s="84"/>
      <c r="T207" s="66"/>
      <c r="U207" s="171"/>
    </row>
    <row r="208" spans="1:21" s="4" customFormat="1" ht="27" customHeight="1" x14ac:dyDescent="0.15">
      <c r="A208" s="14"/>
      <c r="B208" s="61" t="s">
        <v>63</v>
      </c>
      <c r="C208" s="107">
        <v>204</v>
      </c>
      <c r="D208" s="131">
        <v>4</v>
      </c>
      <c r="E208" s="134">
        <v>1420001007059</v>
      </c>
      <c r="F208" s="46" t="s">
        <v>279</v>
      </c>
      <c r="G208" s="46" t="s">
        <v>488</v>
      </c>
      <c r="H208" s="21">
        <v>20</v>
      </c>
      <c r="I208" s="22">
        <v>110</v>
      </c>
      <c r="J208" s="23">
        <v>1317040</v>
      </c>
      <c r="K208" s="25">
        <f t="shared" si="4"/>
        <v>11973.09090909091</v>
      </c>
      <c r="L208" s="24">
        <v>5710</v>
      </c>
      <c r="M208" s="23">
        <v>1317040</v>
      </c>
      <c r="N208" s="25">
        <f t="shared" si="5"/>
        <v>230.65499124343256</v>
      </c>
      <c r="O208" s="32"/>
      <c r="P208" s="41"/>
      <c r="Q208" s="63"/>
      <c r="R208" s="63"/>
      <c r="S208" s="84"/>
      <c r="T208" s="64"/>
      <c r="U208" s="170"/>
    </row>
    <row r="209" spans="1:22" s="4" customFormat="1" ht="27" customHeight="1" x14ac:dyDescent="0.15">
      <c r="A209" s="14"/>
      <c r="B209" s="62" t="s">
        <v>63</v>
      </c>
      <c r="C209" s="107">
        <v>205</v>
      </c>
      <c r="D209" s="131">
        <v>6</v>
      </c>
      <c r="E209" s="133">
        <v>4420005007762</v>
      </c>
      <c r="F209" s="125" t="s">
        <v>280</v>
      </c>
      <c r="G209" s="125" t="s">
        <v>489</v>
      </c>
      <c r="H209" s="21">
        <v>12</v>
      </c>
      <c r="I209" s="22">
        <v>56</v>
      </c>
      <c r="J209" s="23">
        <v>431209</v>
      </c>
      <c r="K209" s="25">
        <f t="shared" si="4"/>
        <v>7700.1607142857147</v>
      </c>
      <c r="L209" s="24">
        <v>2811</v>
      </c>
      <c r="M209" s="23">
        <v>431209</v>
      </c>
      <c r="N209" s="25">
        <f t="shared" si="5"/>
        <v>153.40056919245819</v>
      </c>
      <c r="O209" s="32" t="s">
        <v>286</v>
      </c>
      <c r="P209" s="41" t="s">
        <v>490</v>
      </c>
      <c r="Q209" s="65"/>
      <c r="R209" s="65"/>
      <c r="S209" s="84"/>
      <c r="T209" s="66"/>
      <c r="U209" s="171"/>
    </row>
    <row r="210" spans="1:22" s="4" customFormat="1" ht="27" customHeight="1" x14ac:dyDescent="0.15">
      <c r="A210" s="14"/>
      <c r="B210" s="61" t="s">
        <v>63</v>
      </c>
      <c r="C210" s="107">
        <v>206</v>
      </c>
      <c r="D210" s="131">
        <v>2</v>
      </c>
      <c r="E210" s="134" t="s">
        <v>281</v>
      </c>
      <c r="F210" s="46" t="s">
        <v>282</v>
      </c>
      <c r="G210" s="46" t="s">
        <v>491</v>
      </c>
      <c r="H210" s="21">
        <v>12</v>
      </c>
      <c r="I210" s="22">
        <v>168</v>
      </c>
      <c r="J210" s="23">
        <v>1196918</v>
      </c>
      <c r="K210" s="25">
        <f t="shared" si="4"/>
        <v>7124.5119047619046</v>
      </c>
      <c r="L210" s="24">
        <v>21374</v>
      </c>
      <c r="M210" s="23">
        <v>1196918</v>
      </c>
      <c r="N210" s="25">
        <f t="shared" si="5"/>
        <v>55.998783568821935</v>
      </c>
      <c r="O210" s="32"/>
      <c r="P210" s="41"/>
      <c r="Q210" s="63"/>
      <c r="R210" s="63"/>
      <c r="S210" s="84"/>
      <c r="T210" s="64"/>
      <c r="U210" s="170"/>
    </row>
    <row r="211" spans="1:22" s="4" customFormat="1" ht="27" customHeight="1" x14ac:dyDescent="0.15">
      <c r="A211" s="14"/>
      <c r="B211" s="61" t="s">
        <v>63</v>
      </c>
      <c r="C211" s="107">
        <v>207</v>
      </c>
      <c r="D211" s="131">
        <v>4</v>
      </c>
      <c r="E211" s="134" t="s">
        <v>283</v>
      </c>
      <c r="F211" s="46" t="s">
        <v>284</v>
      </c>
      <c r="G211" s="46" t="s">
        <v>492</v>
      </c>
      <c r="H211" s="161">
        <v>10</v>
      </c>
      <c r="I211" s="162">
        <v>158</v>
      </c>
      <c r="J211" s="163">
        <v>2594751</v>
      </c>
      <c r="K211" s="164">
        <f t="shared" ref="K211:K212" si="6">IF(AND(I211&gt;0,J211&gt;0),J211/I211,0)</f>
        <v>16422.474683544304</v>
      </c>
      <c r="L211" s="165">
        <v>10589</v>
      </c>
      <c r="M211" s="163">
        <v>2594751</v>
      </c>
      <c r="N211" s="164">
        <f t="shared" ref="N211:N212" si="7">IF(AND(L211&gt;0,M211&gt;0),M211/L211,0)</f>
        <v>245.04211918028142</v>
      </c>
      <c r="O211" s="166"/>
      <c r="P211" s="167"/>
      <c r="Q211" s="63"/>
      <c r="R211" s="63"/>
      <c r="S211" s="84"/>
      <c r="T211" s="64"/>
      <c r="U211" s="170"/>
    </row>
    <row r="212" spans="1:22" s="4" customFormat="1" ht="27" customHeight="1" x14ac:dyDescent="0.15">
      <c r="A212" s="14"/>
      <c r="B212" s="61" t="s">
        <v>63</v>
      </c>
      <c r="C212" s="107">
        <v>208</v>
      </c>
      <c r="D212" s="131">
        <v>6</v>
      </c>
      <c r="E212" s="134">
        <v>13305000743</v>
      </c>
      <c r="F212" s="46" t="s">
        <v>255</v>
      </c>
      <c r="G212" s="46" t="s">
        <v>462</v>
      </c>
      <c r="H212" s="26">
        <v>20</v>
      </c>
      <c r="I212" s="155">
        <v>234</v>
      </c>
      <c r="J212" s="156">
        <v>2454955</v>
      </c>
      <c r="K212" s="157">
        <f t="shared" si="6"/>
        <v>10491.260683760684</v>
      </c>
      <c r="L212" s="158">
        <v>12915</v>
      </c>
      <c r="M212" s="156">
        <v>2454955</v>
      </c>
      <c r="N212" s="157">
        <f t="shared" si="7"/>
        <v>190.08555942702284</v>
      </c>
      <c r="O212" s="159"/>
      <c r="P212" s="160" t="s">
        <v>463</v>
      </c>
      <c r="Q212" s="63" t="s">
        <v>286</v>
      </c>
      <c r="R212" s="63"/>
      <c r="S212" s="84">
        <v>0.219</v>
      </c>
      <c r="T212" s="64"/>
      <c r="U212" s="170"/>
    </row>
    <row r="213" spans="1:22" s="4" customFormat="1" ht="15" customHeight="1" x14ac:dyDescent="0.15">
      <c r="A213" s="15"/>
      <c r="B213" s="20" t="s">
        <v>3</v>
      </c>
      <c r="C213" s="16"/>
      <c r="D213" s="132">
        <f>COUNTIF(D5:D212,1)</f>
        <v>6</v>
      </c>
      <c r="E213" s="128"/>
      <c r="G213" s="16">
        <f>COUNTA(G5:G212)</f>
        <v>208</v>
      </c>
      <c r="H213" s="17">
        <f>SUM(H5:H212)</f>
        <v>4245</v>
      </c>
      <c r="I213" s="17">
        <f>SUM(I5:I212)</f>
        <v>45190</v>
      </c>
      <c r="J213" s="17">
        <f>SUM(J5:J212)</f>
        <v>708847910.20000005</v>
      </c>
      <c r="K213" s="19">
        <f>IF(AND(I213&gt;0,J213&gt;0),J213/I213,0)</f>
        <v>15685.94623146714</v>
      </c>
      <c r="L213" s="17">
        <f>SUM(L5:L212)</f>
        <v>3324144.91</v>
      </c>
      <c r="M213" s="17">
        <f>SUM(M5:M212)</f>
        <v>708847910.20000005</v>
      </c>
      <c r="N213" s="19">
        <f>IF(AND(L213&gt;0,M213&gt;0),M213/L213,0)</f>
        <v>213.24218088915987</v>
      </c>
    </row>
    <row r="214" spans="1:22" s="4" customFormat="1" ht="15" customHeight="1" x14ac:dyDescent="0.15">
      <c r="A214" s="15"/>
      <c r="D214" s="132">
        <f>COUNTIF(D5:D212,2)</f>
        <v>77</v>
      </c>
      <c r="E214" s="128"/>
      <c r="F214" s="34"/>
      <c r="G214" s="16"/>
      <c r="H214" s="17"/>
      <c r="I214" s="17"/>
      <c r="J214" s="17"/>
      <c r="K214" s="18"/>
      <c r="L214" s="18"/>
      <c r="M214" s="18"/>
      <c r="N214" s="18"/>
    </row>
    <row r="215" spans="1:22" s="4" customFormat="1" ht="15" customHeight="1" x14ac:dyDescent="0.15">
      <c r="A215" s="15"/>
      <c r="D215" s="132">
        <f>COUNTIF(D5:D212,3)</f>
        <v>4</v>
      </c>
      <c r="E215" s="128"/>
      <c r="F215" s="35"/>
      <c r="G215" s="35"/>
      <c r="H215" s="17">
        <f>COUNTA(H5:H212)</f>
        <v>208</v>
      </c>
      <c r="I215" s="17"/>
      <c r="J215" s="17"/>
      <c r="K215" s="18"/>
      <c r="L215" s="18"/>
      <c r="M215" s="18"/>
      <c r="N215" s="18"/>
    </row>
    <row r="216" spans="1:22" s="4" customFormat="1" ht="15" customHeight="1" x14ac:dyDescent="0.15">
      <c r="A216" s="15"/>
      <c r="D216" s="132">
        <f>COUNTIF(D5:D212,4)</f>
        <v>60</v>
      </c>
      <c r="E216" s="128"/>
      <c r="F216" s="35"/>
      <c r="G216" s="35"/>
      <c r="H216" s="17"/>
      <c r="I216" s="17"/>
      <c r="J216" s="17"/>
      <c r="K216" s="18"/>
      <c r="L216" s="18"/>
      <c r="M216" s="18"/>
      <c r="N216" s="18"/>
    </row>
    <row r="217" spans="1:22" s="4" customFormat="1" ht="15" customHeight="1" x14ac:dyDescent="0.15">
      <c r="A217" s="15"/>
      <c r="D217" s="132">
        <f>COUNTIF(D5:D212,5)</f>
        <v>47</v>
      </c>
      <c r="E217" s="128"/>
      <c r="F217" s="35"/>
      <c r="G217" s="35"/>
      <c r="H217" s="17"/>
      <c r="I217" s="17"/>
      <c r="J217" s="17"/>
      <c r="K217" s="18"/>
      <c r="L217" s="18"/>
      <c r="M217" s="18"/>
      <c r="N217" s="18"/>
    </row>
    <row r="218" spans="1:22" s="4" customFormat="1" ht="15" customHeight="1" x14ac:dyDescent="0.15">
      <c r="A218" s="15"/>
      <c r="D218" s="132">
        <f>COUNTIF(D5:D212,6)</f>
        <v>14</v>
      </c>
      <c r="E218" s="128"/>
      <c r="F218" s="35"/>
      <c r="G218" s="35"/>
      <c r="H218" s="17"/>
      <c r="I218" s="17"/>
      <c r="J218" s="17"/>
      <c r="K218" s="18"/>
      <c r="L218" s="18"/>
      <c r="M218" s="18"/>
      <c r="N218" s="18"/>
    </row>
    <row r="219" spans="1:22" s="4" customFormat="1" ht="15" customHeight="1" x14ac:dyDescent="0.15">
      <c r="A219" s="15"/>
      <c r="D219" s="132"/>
      <c r="E219" s="128"/>
      <c r="F219" s="34"/>
      <c r="G219" s="16"/>
      <c r="H219" s="17"/>
      <c r="I219" s="17"/>
      <c r="J219" s="17"/>
      <c r="K219" s="18"/>
      <c r="L219" s="18"/>
      <c r="M219" s="18"/>
      <c r="N219" s="18"/>
    </row>
    <row r="220" spans="1:22" s="4" customFormat="1" ht="15" customHeight="1" x14ac:dyDescent="0.15">
      <c r="A220" s="15"/>
      <c r="D220" s="132"/>
      <c r="E220" s="128"/>
      <c r="F220" s="35"/>
      <c r="G220" s="16"/>
      <c r="H220" s="17"/>
      <c r="I220" s="17"/>
      <c r="J220" s="17"/>
      <c r="K220" s="18"/>
      <c r="L220" s="18"/>
      <c r="M220" s="18"/>
      <c r="N220" s="18"/>
    </row>
    <row r="221" spans="1:22" s="4" customFormat="1" ht="15" customHeight="1" x14ac:dyDescent="0.15">
      <c r="A221" s="15"/>
      <c r="D221" s="132"/>
      <c r="E221" s="128"/>
      <c r="F221" s="35"/>
      <c r="G221" s="16"/>
      <c r="H221" s="17"/>
      <c r="I221" s="17"/>
      <c r="J221" s="17"/>
      <c r="K221" s="18"/>
      <c r="L221" s="18"/>
      <c r="M221" s="18"/>
      <c r="N221" s="18"/>
    </row>
    <row r="222" spans="1:22" s="4" customFormat="1" ht="15" customHeight="1" x14ac:dyDescent="0.15">
      <c r="A222" s="15"/>
      <c r="D222" s="129"/>
      <c r="E222" s="127"/>
      <c r="G222" s="16"/>
      <c r="H222" s="17"/>
      <c r="I222" s="17"/>
      <c r="J222" s="17"/>
      <c r="K222" s="18"/>
      <c r="L222" s="18"/>
      <c r="M222" s="18"/>
      <c r="N222" s="18"/>
    </row>
    <row r="223" spans="1:22" s="4" customFormat="1" ht="15" customHeight="1" x14ac:dyDescent="0.15">
      <c r="A223" s="15"/>
      <c r="D223" s="129"/>
      <c r="E223" s="127"/>
      <c r="G223" s="16"/>
      <c r="H223" s="17"/>
      <c r="I223" s="17"/>
      <c r="J223" s="17"/>
      <c r="K223" s="18"/>
      <c r="L223" s="18"/>
      <c r="M223" s="18"/>
      <c r="N223" s="18"/>
    </row>
    <row r="224" spans="1:22" s="4" customFormat="1" ht="15" customHeight="1" x14ac:dyDescent="0.15">
      <c r="A224" s="15"/>
      <c r="D224" s="129"/>
      <c r="E224" s="127"/>
      <c r="G224" s="16"/>
      <c r="H224" s="17"/>
      <c r="I224" s="17"/>
      <c r="J224" s="17"/>
      <c r="K224" s="18"/>
      <c r="L224" s="18"/>
      <c r="M224" s="18"/>
      <c r="N224" s="18"/>
      <c r="V224" s="97"/>
    </row>
    <row r="225" spans="1:14" s="4" customFormat="1" ht="15" customHeight="1" x14ac:dyDescent="0.15">
      <c r="A225" s="15"/>
      <c r="D225" s="129"/>
      <c r="E225" s="127"/>
      <c r="G225" s="16"/>
      <c r="H225" s="17"/>
      <c r="I225" s="17"/>
      <c r="J225" s="17"/>
      <c r="K225" s="18"/>
      <c r="L225" s="18"/>
      <c r="M225" s="18"/>
      <c r="N225" s="18"/>
    </row>
    <row r="226" spans="1:14" s="4" customFormat="1" ht="15" customHeight="1" x14ac:dyDescent="0.15">
      <c r="A226" s="15"/>
      <c r="D226" s="129"/>
      <c r="E226" s="127"/>
      <c r="G226" s="16"/>
      <c r="H226" s="17"/>
      <c r="I226" s="17"/>
      <c r="J226" s="17"/>
      <c r="K226" s="18"/>
      <c r="L226" s="18"/>
      <c r="M226" s="18"/>
      <c r="N226" s="18"/>
    </row>
    <row r="227" spans="1:14" s="4" customFormat="1" ht="15" customHeight="1" x14ac:dyDescent="0.15">
      <c r="A227" s="15"/>
      <c r="D227" s="129"/>
      <c r="E227" s="127"/>
      <c r="G227" s="16"/>
      <c r="H227" s="17"/>
      <c r="I227" s="17"/>
      <c r="J227" s="17"/>
      <c r="K227" s="18"/>
      <c r="L227" s="18"/>
      <c r="M227" s="18"/>
      <c r="N227" s="18"/>
    </row>
    <row r="228" spans="1:14" s="4" customFormat="1" ht="15" customHeight="1" x14ac:dyDescent="0.15">
      <c r="A228" s="15"/>
      <c r="D228" s="129"/>
      <c r="E228" s="127"/>
      <c r="G228" s="16"/>
      <c r="H228" s="17"/>
      <c r="I228" s="17"/>
      <c r="J228" s="17"/>
      <c r="K228" s="18"/>
      <c r="L228" s="18"/>
      <c r="M228" s="18"/>
      <c r="N228" s="18"/>
    </row>
    <row r="229" spans="1:14" s="4" customFormat="1" ht="15" customHeight="1" x14ac:dyDescent="0.15">
      <c r="A229" s="15"/>
      <c r="D229" s="129"/>
      <c r="E229" s="127"/>
      <c r="G229" s="16"/>
      <c r="H229" s="17"/>
      <c r="I229" s="17"/>
      <c r="J229" s="17"/>
      <c r="K229" s="18"/>
      <c r="L229" s="18"/>
      <c r="M229" s="18"/>
      <c r="N229" s="18"/>
    </row>
    <row r="230" spans="1:14" s="4" customFormat="1" ht="15" customHeight="1" x14ac:dyDescent="0.15">
      <c r="A230" s="15"/>
      <c r="D230" s="129"/>
      <c r="E230" s="127"/>
      <c r="G230" s="16"/>
      <c r="H230" s="17"/>
      <c r="I230" s="17"/>
      <c r="J230" s="17"/>
      <c r="K230" s="18"/>
      <c r="L230" s="18"/>
      <c r="M230" s="18"/>
      <c r="N230" s="18"/>
    </row>
    <row r="231" spans="1:14" s="4" customFormat="1" ht="15" customHeight="1" x14ac:dyDescent="0.15">
      <c r="A231" s="15"/>
      <c r="D231" s="129"/>
      <c r="E231" s="127"/>
      <c r="G231" s="16"/>
      <c r="H231" s="17"/>
      <c r="I231" s="17"/>
      <c r="J231" s="17"/>
      <c r="K231" s="18"/>
      <c r="L231" s="18"/>
      <c r="M231" s="18"/>
      <c r="N231" s="18"/>
    </row>
    <row r="232" spans="1:14" s="4" customFormat="1" ht="15" customHeight="1" x14ac:dyDescent="0.15">
      <c r="A232" s="15"/>
      <c r="D232" s="129"/>
      <c r="E232" s="127"/>
      <c r="G232" s="16"/>
      <c r="H232" s="17"/>
      <c r="I232" s="17"/>
      <c r="J232" s="17"/>
      <c r="K232" s="18"/>
      <c r="L232" s="18"/>
      <c r="M232" s="18"/>
      <c r="N232" s="18"/>
    </row>
    <row r="233" spans="1:14" s="4" customFormat="1" ht="15" customHeight="1" x14ac:dyDescent="0.15">
      <c r="A233" s="15"/>
      <c r="D233" s="129"/>
      <c r="E233" s="127"/>
      <c r="G233" s="16"/>
      <c r="H233" s="17"/>
      <c r="I233" s="17"/>
      <c r="J233" s="17"/>
      <c r="K233" s="18"/>
      <c r="L233" s="18"/>
      <c r="M233" s="18"/>
      <c r="N233" s="18"/>
    </row>
    <row r="234" spans="1:14" s="4" customFormat="1" ht="15" customHeight="1" x14ac:dyDescent="0.15">
      <c r="A234" s="15"/>
      <c r="D234" s="129"/>
      <c r="E234" s="127"/>
      <c r="G234" s="16"/>
      <c r="H234" s="17"/>
      <c r="I234" s="17"/>
      <c r="J234" s="17"/>
      <c r="K234" s="18"/>
      <c r="L234" s="18"/>
      <c r="M234" s="18"/>
      <c r="N234" s="18"/>
    </row>
    <row r="235" spans="1:14" s="4" customFormat="1" ht="15" customHeight="1" x14ac:dyDescent="0.15">
      <c r="A235" s="15"/>
      <c r="D235" s="129"/>
      <c r="E235" s="127"/>
      <c r="G235" s="16"/>
      <c r="H235" s="17"/>
      <c r="I235" s="17"/>
      <c r="J235" s="17"/>
      <c r="K235" s="18"/>
      <c r="L235" s="18"/>
      <c r="M235" s="18"/>
      <c r="N235" s="18"/>
    </row>
    <row r="236" spans="1:14" s="4" customFormat="1" ht="15" customHeight="1" x14ac:dyDescent="0.15">
      <c r="A236" s="15"/>
      <c r="D236" s="129"/>
      <c r="E236" s="127"/>
      <c r="G236" s="16"/>
      <c r="H236" s="17"/>
      <c r="I236" s="17"/>
      <c r="J236" s="17"/>
      <c r="K236" s="18"/>
      <c r="L236" s="18"/>
      <c r="M236" s="18"/>
      <c r="N236" s="18"/>
    </row>
    <row r="237" spans="1:14" s="4" customFormat="1" ht="15" customHeight="1" x14ac:dyDescent="0.15">
      <c r="A237" s="15"/>
      <c r="D237" s="129"/>
      <c r="E237" s="127"/>
      <c r="G237" s="16"/>
      <c r="H237" s="17"/>
      <c r="I237" s="17"/>
      <c r="J237" s="17"/>
      <c r="K237" s="18"/>
      <c r="L237" s="18"/>
      <c r="M237" s="18"/>
      <c r="N237" s="18"/>
    </row>
    <row r="238" spans="1:14" s="4" customFormat="1" ht="15" customHeight="1" x14ac:dyDescent="0.15">
      <c r="A238" s="15"/>
      <c r="D238" s="129"/>
      <c r="E238" s="127"/>
      <c r="G238" s="16"/>
      <c r="H238" s="17"/>
      <c r="I238" s="17"/>
      <c r="J238" s="17"/>
      <c r="K238" s="18"/>
      <c r="L238" s="18"/>
      <c r="M238" s="18"/>
      <c r="N238" s="18"/>
    </row>
    <row r="239" spans="1:14" s="4" customFormat="1" ht="15" customHeight="1" x14ac:dyDescent="0.15">
      <c r="A239" s="15"/>
      <c r="D239" s="129"/>
      <c r="E239" s="127"/>
      <c r="G239" s="16"/>
      <c r="H239" s="17"/>
      <c r="I239" s="17"/>
      <c r="J239" s="17"/>
      <c r="K239" s="18"/>
      <c r="L239" s="18"/>
      <c r="M239" s="18"/>
      <c r="N239" s="18"/>
    </row>
    <row r="240" spans="1:14" s="4" customFormat="1" ht="15" customHeight="1" x14ac:dyDescent="0.15">
      <c r="A240" s="15"/>
      <c r="D240" s="129"/>
      <c r="E240" s="127"/>
      <c r="G240" s="16"/>
      <c r="H240" s="17"/>
      <c r="I240" s="17"/>
      <c r="J240" s="17"/>
      <c r="K240" s="18"/>
      <c r="L240" s="18"/>
      <c r="M240" s="18"/>
      <c r="N240" s="18"/>
    </row>
    <row r="241" spans="1:14" s="4" customFormat="1" ht="15" customHeight="1" x14ac:dyDescent="0.15">
      <c r="A241" s="15"/>
      <c r="D241" s="129"/>
      <c r="E241" s="127"/>
      <c r="G241" s="16"/>
      <c r="H241" s="17"/>
      <c r="I241" s="17"/>
      <c r="J241" s="17"/>
      <c r="K241" s="18"/>
      <c r="L241" s="18"/>
      <c r="M241" s="18"/>
      <c r="N241" s="18"/>
    </row>
    <row r="242" spans="1:14" s="4" customFormat="1" ht="15" customHeight="1" x14ac:dyDescent="0.15">
      <c r="A242" s="15"/>
      <c r="D242" s="129"/>
      <c r="E242" s="127"/>
      <c r="G242" s="16"/>
      <c r="H242" s="17"/>
      <c r="I242" s="17"/>
      <c r="J242" s="17"/>
      <c r="K242" s="18"/>
      <c r="L242" s="18"/>
      <c r="M242" s="18"/>
      <c r="N242" s="18"/>
    </row>
    <row r="243" spans="1:14" s="4" customFormat="1" ht="15" customHeight="1" x14ac:dyDescent="0.15">
      <c r="A243" s="15"/>
      <c r="D243" s="129"/>
      <c r="E243" s="127"/>
      <c r="G243" s="16"/>
      <c r="H243" s="17"/>
      <c r="I243" s="17"/>
      <c r="J243" s="17"/>
      <c r="K243" s="18"/>
      <c r="L243" s="18"/>
      <c r="M243" s="18"/>
      <c r="N243" s="18"/>
    </row>
    <row r="244" spans="1:14" s="4" customFormat="1" ht="15" customHeight="1" x14ac:dyDescent="0.15">
      <c r="A244" s="15"/>
      <c r="D244" s="129"/>
      <c r="E244" s="127"/>
      <c r="G244" s="16"/>
      <c r="H244" s="17"/>
      <c r="I244" s="17"/>
      <c r="J244" s="17"/>
      <c r="K244" s="18"/>
      <c r="L244" s="18"/>
      <c r="M244" s="18"/>
      <c r="N244" s="18"/>
    </row>
    <row r="245" spans="1:14" s="4" customFormat="1" ht="15" customHeight="1" x14ac:dyDescent="0.15">
      <c r="A245" s="15"/>
      <c r="D245" s="129"/>
      <c r="E245" s="127"/>
      <c r="G245" s="16"/>
      <c r="H245" s="17"/>
      <c r="I245" s="17"/>
      <c r="J245" s="17"/>
      <c r="K245" s="18"/>
      <c r="L245" s="18"/>
      <c r="M245" s="18"/>
      <c r="N245" s="18"/>
    </row>
    <row r="246" spans="1:14" s="4" customFormat="1" ht="15" customHeight="1" x14ac:dyDescent="0.15">
      <c r="A246" s="15"/>
      <c r="D246" s="129"/>
      <c r="E246" s="127"/>
      <c r="G246" s="16"/>
      <c r="H246" s="17"/>
      <c r="I246" s="17"/>
      <c r="J246" s="17"/>
      <c r="K246" s="18"/>
      <c r="L246" s="18"/>
      <c r="M246" s="18"/>
      <c r="N246" s="18"/>
    </row>
    <row r="247" spans="1:14" s="4" customFormat="1" ht="15" customHeight="1" x14ac:dyDescent="0.15">
      <c r="A247" s="15"/>
      <c r="D247" s="129"/>
      <c r="E247" s="127"/>
      <c r="G247" s="16"/>
      <c r="H247" s="17"/>
      <c r="I247" s="17"/>
      <c r="J247" s="17"/>
      <c r="K247" s="18"/>
      <c r="L247" s="18"/>
      <c r="M247" s="18"/>
      <c r="N247" s="18"/>
    </row>
    <row r="248" spans="1:14" s="4" customFormat="1" ht="15" customHeight="1" x14ac:dyDescent="0.15">
      <c r="A248" s="15"/>
      <c r="D248" s="129"/>
      <c r="E248" s="127"/>
      <c r="G248" s="16"/>
      <c r="H248" s="17"/>
      <c r="I248" s="17"/>
      <c r="J248" s="17"/>
      <c r="K248" s="18"/>
      <c r="L248" s="18"/>
      <c r="M248" s="18"/>
      <c r="N248" s="18"/>
    </row>
    <row r="249" spans="1:14" s="4" customFormat="1" ht="15" customHeight="1" x14ac:dyDescent="0.15">
      <c r="A249" s="15"/>
      <c r="D249" s="129"/>
      <c r="E249" s="127"/>
      <c r="G249" s="16"/>
      <c r="H249" s="17"/>
      <c r="I249" s="17"/>
      <c r="J249" s="17"/>
      <c r="K249" s="18"/>
      <c r="L249" s="18"/>
      <c r="M249" s="18"/>
      <c r="N249" s="18"/>
    </row>
    <row r="250" spans="1:14" s="4" customFormat="1" ht="15" customHeight="1" x14ac:dyDescent="0.15">
      <c r="A250" s="15"/>
      <c r="D250" s="129"/>
      <c r="E250" s="127"/>
      <c r="G250" s="16"/>
      <c r="H250" s="17"/>
      <c r="I250" s="17"/>
      <c r="J250" s="17"/>
      <c r="K250" s="18"/>
      <c r="L250" s="18"/>
      <c r="M250" s="18"/>
      <c r="N250" s="18"/>
    </row>
    <row r="251" spans="1:14" s="4" customFormat="1" ht="15" customHeight="1" x14ac:dyDescent="0.15">
      <c r="A251" s="15"/>
      <c r="D251" s="129"/>
      <c r="E251" s="127"/>
      <c r="G251" s="16"/>
      <c r="H251" s="17"/>
      <c r="I251" s="17"/>
      <c r="J251" s="17"/>
      <c r="K251" s="18"/>
      <c r="L251" s="18"/>
      <c r="M251" s="18"/>
      <c r="N251" s="18"/>
    </row>
    <row r="252" spans="1:14" s="4" customFormat="1" ht="15" customHeight="1" x14ac:dyDescent="0.15">
      <c r="A252" s="15"/>
      <c r="D252" s="129"/>
      <c r="E252" s="127"/>
      <c r="G252" s="16"/>
      <c r="H252" s="17"/>
      <c r="I252" s="17"/>
      <c r="J252" s="17"/>
      <c r="K252" s="18"/>
      <c r="L252" s="18"/>
      <c r="M252" s="18"/>
      <c r="N252" s="18"/>
    </row>
    <row r="253" spans="1:14" s="4" customFormat="1" ht="15" customHeight="1" x14ac:dyDescent="0.15">
      <c r="A253" s="15"/>
      <c r="D253" s="129"/>
      <c r="E253" s="127"/>
      <c r="G253" s="16"/>
      <c r="H253" s="17"/>
      <c r="I253" s="17"/>
      <c r="J253" s="17"/>
      <c r="K253" s="18"/>
      <c r="L253" s="18"/>
      <c r="M253" s="18"/>
      <c r="N253" s="18"/>
    </row>
    <row r="254" spans="1:14" s="4" customFormat="1" ht="15" customHeight="1" x14ac:dyDescent="0.15">
      <c r="A254" s="15"/>
      <c r="D254" s="129"/>
      <c r="E254" s="127"/>
      <c r="G254" s="16"/>
      <c r="H254" s="17"/>
      <c r="I254" s="17"/>
      <c r="J254" s="17"/>
      <c r="K254" s="18"/>
      <c r="L254" s="18"/>
      <c r="M254" s="18"/>
      <c r="N254" s="18"/>
    </row>
    <row r="255" spans="1:14" s="4" customFormat="1" ht="15" customHeight="1" x14ac:dyDescent="0.15">
      <c r="A255" s="15"/>
      <c r="D255" s="129"/>
      <c r="E255" s="127"/>
      <c r="G255" s="16"/>
      <c r="H255" s="17"/>
      <c r="I255" s="17"/>
      <c r="J255" s="17"/>
      <c r="K255" s="18"/>
      <c r="L255" s="18"/>
      <c r="M255" s="18"/>
      <c r="N255" s="18"/>
    </row>
    <row r="256" spans="1:14" s="4" customFormat="1" ht="15" customHeight="1" x14ac:dyDescent="0.15">
      <c r="A256" s="15"/>
      <c r="D256" s="129"/>
      <c r="E256" s="127"/>
      <c r="G256" s="16"/>
      <c r="H256" s="17"/>
      <c r="I256" s="17"/>
      <c r="J256" s="17"/>
      <c r="K256" s="18"/>
      <c r="L256" s="18"/>
      <c r="M256" s="18"/>
      <c r="N256" s="18"/>
    </row>
    <row r="257" spans="1:22" s="4" customFormat="1" ht="15" customHeight="1" x14ac:dyDescent="0.15">
      <c r="A257" s="15"/>
      <c r="D257" s="129"/>
      <c r="E257" s="127"/>
      <c r="G257" s="16"/>
      <c r="H257" s="17"/>
      <c r="I257" s="17"/>
      <c r="J257" s="17"/>
      <c r="K257" s="18"/>
      <c r="L257" s="18"/>
      <c r="M257" s="18"/>
      <c r="N257" s="18"/>
    </row>
    <row r="258" spans="1:22" s="4" customFormat="1" ht="15" customHeight="1" x14ac:dyDescent="0.15">
      <c r="A258" s="15"/>
      <c r="D258" s="129"/>
      <c r="E258" s="127"/>
      <c r="G258" s="16"/>
      <c r="H258" s="17"/>
      <c r="I258" s="17"/>
      <c r="J258" s="17"/>
      <c r="K258" s="18"/>
      <c r="L258" s="18"/>
      <c r="M258" s="18"/>
      <c r="N258" s="18"/>
      <c r="V258" s="98"/>
    </row>
    <row r="259" spans="1:22" s="4" customFormat="1" ht="15" customHeight="1" x14ac:dyDescent="0.15">
      <c r="A259" s="15"/>
      <c r="D259" s="129"/>
      <c r="E259" s="127"/>
      <c r="G259" s="16"/>
      <c r="H259" s="17"/>
      <c r="I259" s="17"/>
      <c r="J259" s="17"/>
      <c r="K259" s="18"/>
      <c r="L259" s="18"/>
      <c r="M259" s="18"/>
      <c r="N259" s="18"/>
    </row>
    <row r="260" spans="1:22" s="4" customFormat="1" ht="15" customHeight="1" x14ac:dyDescent="0.15">
      <c r="A260" s="15"/>
      <c r="D260" s="129"/>
      <c r="E260" s="127"/>
      <c r="G260" s="16"/>
      <c r="H260" s="17"/>
      <c r="I260" s="17"/>
      <c r="J260" s="17"/>
      <c r="K260" s="18"/>
      <c r="L260" s="18"/>
      <c r="M260" s="18"/>
      <c r="N260" s="18"/>
    </row>
    <row r="261" spans="1:22" s="4" customFormat="1" ht="15" customHeight="1" x14ac:dyDescent="0.15">
      <c r="A261" s="15"/>
      <c r="D261" s="129"/>
      <c r="E261" s="127"/>
      <c r="G261" s="16"/>
      <c r="H261" s="17"/>
      <c r="I261" s="17"/>
      <c r="J261" s="17"/>
      <c r="K261" s="18"/>
      <c r="L261" s="18"/>
      <c r="M261" s="18"/>
      <c r="N261" s="18"/>
    </row>
    <row r="262" spans="1:22" s="4" customFormat="1" ht="15" customHeight="1" x14ac:dyDescent="0.15">
      <c r="A262" s="15"/>
      <c r="D262" s="129"/>
      <c r="E262" s="127"/>
      <c r="G262" s="16"/>
      <c r="H262" s="17"/>
      <c r="I262" s="17"/>
      <c r="J262" s="17"/>
      <c r="K262" s="18"/>
      <c r="L262" s="18"/>
      <c r="M262" s="18"/>
      <c r="N262" s="18"/>
    </row>
    <row r="263" spans="1:22" s="4" customFormat="1" ht="15" customHeight="1" x14ac:dyDescent="0.15">
      <c r="A263" s="15"/>
      <c r="D263" s="129"/>
      <c r="E263" s="127"/>
      <c r="G263" s="16"/>
      <c r="H263" s="17"/>
      <c r="I263" s="17"/>
      <c r="J263" s="17"/>
      <c r="K263" s="18"/>
      <c r="L263" s="18"/>
      <c r="M263" s="18"/>
      <c r="N263" s="18"/>
    </row>
    <row r="264" spans="1:22" s="4" customFormat="1" ht="15" customHeight="1" x14ac:dyDescent="0.15">
      <c r="A264" s="15"/>
      <c r="D264" s="129"/>
      <c r="E264" s="127"/>
      <c r="G264" s="16"/>
      <c r="H264" s="17"/>
      <c r="I264" s="17"/>
      <c r="J264" s="17"/>
      <c r="K264" s="18"/>
      <c r="L264" s="18"/>
      <c r="M264" s="18"/>
      <c r="N264" s="18"/>
    </row>
    <row r="265" spans="1:22" s="4" customFormat="1" ht="15" customHeight="1" x14ac:dyDescent="0.15">
      <c r="A265" s="15"/>
      <c r="D265" s="129"/>
      <c r="E265" s="127"/>
      <c r="G265" s="16"/>
      <c r="H265" s="17"/>
      <c r="I265" s="17"/>
      <c r="J265" s="17"/>
      <c r="K265" s="18"/>
      <c r="L265" s="18"/>
      <c r="M265" s="18"/>
      <c r="N265" s="18"/>
    </row>
    <row r="266" spans="1:22" s="4" customFormat="1" ht="15" customHeight="1" x14ac:dyDescent="0.15">
      <c r="A266" s="15"/>
      <c r="D266" s="129"/>
      <c r="E266" s="127"/>
      <c r="G266" s="16"/>
      <c r="H266" s="17"/>
      <c r="I266" s="17"/>
      <c r="J266" s="17"/>
      <c r="K266" s="18"/>
      <c r="L266" s="18"/>
      <c r="M266" s="18"/>
      <c r="N266" s="18"/>
    </row>
    <row r="267" spans="1:22" s="4" customFormat="1" ht="15" customHeight="1" x14ac:dyDescent="0.15">
      <c r="A267" s="15"/>
      <c r="D267" s="129"/>
      <c r="E267" s="127"/>
      <c r="G267" s="16"/>
      <c r="H267" s="17"/>
      <c r="I267" s="17"/>
      <c r="J267" s="17"/>
      <c r="K267" s="18"/>
      <c r="L267" s="18"/>
      <c r="M267" s="18"/>
      <c r="N267" s="18"/>
    </row>
    <row r="268" spans="1:22" s="4" customFormat="1" ht="15" customHeight="1" x14ac:dyDescent="0.15">
      <c r="A268" s="15"/>
      <c r="D268" s="129"/>
      <c r="E268" s="127"/>
      <c r="G268" s="16"/>
      <c r="H268" s="17"/>
      <c r="I268" s="17"/>
      <c r="J268" s="17"/>
      <c r="K268" s="18"/>
      <c r="L268" s="18"/>
      <c r="M268" s="18"/>
      <c r="N268" s="18"/>
    </row>
    <row r="269" spans="1:22" s="4" customFormat="1" ht="15" customHeight="1" x14ac:dyDescent="0.15">
      <c r="A269" s="15"/>
      <c r="D269" s="129"/>
      <c r="E269" s="127"/>
      <c r="G269" s="16"/>
      <c r="H269" s="17"/>
      <c r="I269" s="17"/>
      <c r="J269" s="17"/>
      <c r="K269" s="18"/>
      <c r="L269" s="18"/>
      <c r="M269" s="18"/>
      <c r="N269" s="18"/>
    </row>
    <row r="270" spans="1:22" s="4" customFormat="1" ht="15" customHeight="1" x14ac:dyDescent="0.15">
      <c r="A270" s="15"/>
      <c r="D270" s="129"/>
      <c r="E270" s="127"/>
      <c r="G270" s="16"/>
      <c r="H270" s="17"/>
      <c r="I270" s="17"/>
      <c r="J270" s="17"/>
      <c r="K270" s="18"/>
      <c r="L270" s="18"/>
      <c r="M270" s="18"/>
      <c r="N270" s="18"/>
    </row>
    <row r="271" spans="1:22" s="4" customFormat="1" ht="15" customHeight="1" x14ac:dyDescent="0.15">
      <c r="A271" s="15"/>
      <c r="D271" s="129"/>
      <c r="E271" s="127"/>
      <c r="G271" s="16"/>
      <c r="H271" s="17"/>
      <c r="I271" s="17"/>
      <c r="J271" s="17"/>
      <c r="K271" s="18"/>
      <c r="L271" s="18"/>
      <c r="M271" s="18"/>
      <c r="N271" s="18"/>
    </row>
    <row r="272" spans="1:22" s="4" customFormat="1" ht="15" customHeight="1" x14ac:dyDescent="0.15">
      <c r="A272" s="15"/>
      <c r="D272" s="129"/>
      <c r="E272" s="127"/>
      <c r="G272" s="16"/>
      <c r="H272" s="17"/>
      <c r="I272" s="17"/>
      <c r="J272" s="17"/>
      <c r="K272" s="18"/>
      <c r="L272" s="18"/>
      <c r="M272" s="18"/>
      <c r="N272" s="18"/>
    </row>
    <row r="273" spans="1:14" s="4" customFormat="1" ht="15" customHeight="1" x14ac:dyDescent="0.15">
      <c r="A273" s="15"/>
      <c r="D273" s="129"/>
      <c r="E273" s="127"/>
      <c r="G273" s="16"/>
      <c r="H273" s="17"/>
      <c r="I273" s="17"/>
      <c r="J273" s="17"/>
      <c r="K273" s="18"/>
      <c r="L273" s="18"/>
      <c r="M273" s="18"/>
      <c r="N273" s="18"/>
    </row>
    <row r="274" spans="1:14" s="4" customFormat="1" ht="15" customHeight="1" x14ac:dyDescent="0.15">
      <c r="A274" s="15"/>
      <c r="D274" s="129"/>
      <c r="E274" s="127"/>
      <c r="G274" s="16"/>
      <c r="H274" s="17"/>
      <c r="I274" s="17"/>
      <c r="J274" s="17"/>
      <c r="K274" s="18"/>
      <c r="L274" s="18"/>
      <c r="M274" s="18"/>
      <c r="N274" s="18"/>
    </row>
    <row r="275" spans="1:14" s="4" customFormat="1" ht="15" customHeight="1" x14ac:dyDescent="0.15">
      <c r="A275" s="15"/>
      <c r="D275" s="129"/>
      <c r="E275" s="127"/>
      <c r="G275" s="16"/>
      <c r="H275" s="17"/>
      <c r="I275" s="17"/>
      <c r="J275" s="17"/>
      <c r="K275" s="18"/>
      <c r="L275" s="18"/>
      <c r="M275" s="18"/>
      <c r="N275" s="18"/>
    </row>
    <row r="276" spans="1:14" s="4" customFormat="1" ht="15" customHeight="1" x14ac:dyDescent="0.15">
      <c r="A276" s="15"/>
      <c r="D276" s="129"/>
      <c r="E276" s="127"/>
      <c r="G276" s="16"/>
      <c r="H276" s="17"/>
      <c r="I276" s="17"/>
      <c r="J276" s="17"/>
      <c r="K276" s="18"/>
      <c r="L276" s="18"/>
      <c r="M276" s="18"/>
      <c r="N276" s="18"/>
    </row>
    <row r="277" spans="1:14" s="4" customFormat="1" ht="15" customHeight="1" x14ac:dyDescent="0.15">
      <c r="A277" s="15"/>
      <c r="D277" s="129"/>
      <c r="E277" s="127"/>
      <c r="G277" s="16"/>
      <c r="H277" s="17"/>
      <c r="I277" s="17"/>
      <c r="J277" s="17"/>
      <c r="K277" s="18"/>
      <c r="L277" s="18"/>
      <c r="M277" s="18"/>
      <c r="N277" s="18"/>
    </row>
    <row r="278" spans="1:14" s="4" customFormat="1" ht="15" customHeight="1" x14ac:dyDescent="0.15">
      <c r="A278" s="15"/>
      <c r="D278" s="129"/>
      <c r="E278" s="127"/>
      <c r="G278" s="16"/>
      <c r="H278" s="17"/>
      <c r="I278" s="17"/>
      <c r="J278" s="17"/>
      <c r="K278" s="18"/>
      <c r="L278" s="18"/>
      <c r="M278" s="18"/>
      <c r="N278" s="18"/>
    </row>
    <row r="279" spans="1:14" s="4" customFormat="1" ht="15" customHeight="1" x14ac:dyDescent="0.15">
      <c r="A279" s="15"/>
      <c r="D279" s="129"/>
      <c r="E279" s="127"/>
      <c r="G279" s="16"/>
      <c r="H279" s="17"/>
      <c r="I279" s="17"/>
      <c r="J279" s="17"/>
      <c r="K279" s="18"/>
      <c r="L279" s="18"/>
      <c r="M279" s="18"/>
      <c r="N279" s="18"/>
    </row>
    <row r="280" spans="1:14" s="4" customFormat="1" ht="15" customHeight="1" x14ac:dyDescent="0.15">
      <c r="A280" s="15"/>
      <c r="D280" s="129"/>
      <c r="E280" s="127"/>
      <c r="G280" s="16"/>
      <c r="H280" s="17"/>
      <c r="I280" s="17"/>
      <c r="J280" s="17"/>
      <c r="K280" s="18"/>
      <c r="L280" s="18"/>
      <c r="M280" s="18"/>
      <c r="N280" s="18"/>
    </row>
    <row r="281" spans="1:14" s="4" customFormat="1" ht="15" customHeight="1" x14ac:dyDescent="0.15">
      <c r="A281" s="15"/>
      <c r="D281" s="129"/>
      <c r="E281" s="127"/>
      <c r="G281" s="16"/>
      <c r="H281" s="17"/>
      <c r="I281" s="17"/>
      <c r="J281" s="17"/>
      <c r="K281" s="18"/>
      <c r="L281" s="18"/>
      <c r="M281" s="18"/>
      <c r="N281" s="18"/>
    </row>
    <row r="282" spans="1:14" s="4" customFormat="1" ht="15" customHeight="1" x14ac:dyDescent="0.15">
      <c r="A282" s="15"/>
      <c r="D282" s="129"/>
      <c r="E282" s="127"/>
      <c r="G282" s="16"/>
      <c r="H282" s="17"/>
      <c r="I282" s="17"/>
      <c r="J282" s="17"/>
      <c r="K282" s="18"/>
      <c r="L282" s="18"/>
      <c r="M282" s="18"/>
      <c r="N282" s="18"/>
    </row>
    <row r="283" spans="1:14" s="4" customFormat="1" ht="15" customHeight="1" x14ac:dyDescent="0.15">
      <c r="A283" s="15"/>
      <c r="D283" s="129"/>
      <c r="E283" s="127"/>
      <c r="G283" s="16"/>
      <c r="H283" s="17"/>
      <c r="I283" s="17"/>
      <c r="J283" s="17"/>
      <c r="K283" s="18"/>
      <c r="L283" s="18"/>
      <c r="M283" s="18"/>
      <c r="N283" s="18"/>
    </row>
    <row r="284" spans="1:14" s="4" customFormat="1" ht="15" customHeight="1" x14ac:dyDescent="0.15">
      <c r="A284" s="15"/>
      <c r="D284" s="129"/>
      <c r="E284" s="127"/>
      <c r="G284" s="16"/>
      <c r="H284" s="17"/>
      <c r="I284" s="17"/>
      <c r="J284" s="17"/>
      <c r="K284" s="18"/>
      <c r="L284" s="18"/>
      <c r="M284" s="18"/>
      <c r="N284" s="18"/>
    </row>
    <row r="285" spans="1:14" s="4" customFormat="1" ht="15" customHeight="1" x14ac:dyDescent="0.15">
      <c r="A285" s="15"/>
      <c r="D285" s="129"/>
      <c r="E285" s="127"/>
      <c r="G285" s="16"/>
      <c r="H285" s="17"/>
      <c r="I285" s="17"/>
      <c r="J285" s="17"/>
      <c r="K285" s="18"/>
      <c r="L285" s="18"/>
      <c r="M285" s="18"/>
      <c r="N285" s="18"/>
    </row>
    <row r="286" spans="1:14" s="4" customFormat="1" ht="15" customHeight="1" x14ac:dyDescent="0.15">
      <c r="A286" s="15"/>
      <c r="D286" s="129"/>
      <c r="E286" s="127"/>
      <c r="G286" s="16"/>
      <c r="H286" s="17"/>
      <c r="I286" s="17"/>
      <c r="J286" s="17"/>
      <c r="K286" s="18"/>
      <c r="L286" s="18"/>
      <c r="M286" s="18"/>
      <c r="N286" s="18"/>
    </row>
    <row r="287" spans="1:14" s="4" customFormat="1" ht="15" customHeight="1" x14ac:dyDescent="0.15">
      <c r="A287" s="15"/>
      <c r="D287" s="129"/>
      <c r="E287" s="127"/>
      <c r="G287" s="16"/>
      <c r="H287" s="17"/>
      <c r="I287" s="17"/>
      <c r="J287" s="17"/>
      <c r="K287" s="18"/>
      <c r="L287" s="18"/>
      <c r="M287" s="18"/>
      <c r="N287" s="18"/>
    </row>
    <row r="288" spans="1:14" s="4" customFormat="1" ht="15" customHeight="1" x14ac:dyDescent="0.15">
      <c r="A288" s="15"/>
      <c r="D288" s="129"/>
      <c r="E288" s="127"/>
      <c r="G288" s="16"/>
      <c r="H288" s="17"/>
      <c r="I288" s="17"/>
      <c r="J288" s="17"/>
      <c r="K288" s="18"/>
      <c r="L288" s="18"/>
      <c r="M288" s="18"/>
      <c r="N288" s="18"/>
    </row>
    <row r="289" spans="1:14" s="4" customFormat="1" ht="15" customHeight="1" x14ac:dyDescent="0.15">
      <c r="A289" s="15"/>
      <c r="D289" s="129"/>
      <c r="E289" s="127"/>
      <c r="G289" s="16"/>
      <c r="H289" s="17"/>
      <c r="I289" s="17"/>
      <c r="J289" s="17"/>
      <c r="K289" s="18"/>
      <c r="L289" s="18"/>
      <c r="M289" s="18"/>
      <c r="N289" s="18"/>
    </row>
    <row r="290" spans="1:14" s="4" customFormat="1" ht="15" customHeight="1" x14ac:dyDescent="0.15">
      <c r="A290" s="15"/>
      <c r="D290" s="129"/>
      <c r="E290" s="127"/>
      <c r="G290" s="16"/>
      <c r="H290" s="17"/>
      <c r="I290" s="17"/>
      <c r="J290" s="17"/>
      <c r="K290" s="18"/>
      <c r="L290" s="18"/>
      <c r="M290" s="18"/>
      <c r="N290" s="18"/>
    </row>
    <row r="291" spans="1:14" s="4" customFormat="1" ht="15" customHeight="1" x14ac:dyDescent="0.15">
      <c r="A291" s="15"/>
      <c r="D291" s="129"/>
      <c r="E291" s="127"/>
      <c r="G291" s="16"/>
      <c r="H291" s="17"/>
      <c r="I291" s="17"/>
      <c r="J291" s="17"/>
      <c r="K291" s="18"/>
      <c r="L291" s="18"/>
      <c r="M291" s="18"/>
      <c r="N291" s="18"/>
    </row>
    <row r="292" spans="1:14" s="4" customFormat="1" ht="15" customHeight="1" x14ac:dyDescent="0.15">
      <c r="A292" s="15"/>
      <c r="D292" s="129"/>
      <c r="E292" s="127"/>
      <c r="G292" s="16"/>
      <c r="H292" s="17"/>
      <c r="I292" s="17"/>
      <c r="J292" s="17"/>
      <c r="K292" s="18"/>
      <c r="L292" s="18"/>
      <c r="M292" s="18"/>
      <c r="N292" s="18"/>
    </row>
    <row r="293" spans="1:14" s="4" customFormat="1" ht="15" customHeight="1" x14ac:dyDescent="0.15">
      <c r="A293" s="15"/>
      <c r="D293" s="129"/>
      <c r="E293" s="127"/>
      <c r="G293" s="16"/>
      <c r="H293" s="17"/>
      <c r="I293" s="17"/>
      <c r="J293" s="17"/>
      <c r="K293" s="18"/>
      <c r="L293" s="18"/>
      <c r="M293" s="18"/>
      <c r="N293" s="18"/>
    </row>
    <row r="294" spans="1:14" s="4" customFormat="1" ht="15" customHeight="1" x14ac:dyDescent="0.15">
      <c r="A294" s="15"/>
      <c r="D294" s="129"/>
      <c r="E294" s="127"/>
      <c r="G294" s="16"/>
      <c r="H294" s="17"/>
      <c r="I294" s="17"/>
      <c r="J294" s="17"/>
      <c r="K294" s="18"/>
      <c r="L294" s="18"/>
      <c r="M294" s="18"/>
      <c r="N294" s="18"/>
    </row>
    <row r="295" spans="1:14" s="4" customFormat="1" ht="15" customHeight="1" x14ac:dyDescent="0.15">
      <c r="A295" s="15"/>
      <c r="D295" s="129"/>
      <c r="E295" s="127"/>
      <c r="G295" s="16"/>
      <c r="H295" s="17"/>
      <c r="I295" s="17"/>
      <c r="J295" s="17"/>
      <c r="K295" s="18"/>
      <c r="L295" s="18"/>
      <c r="M295" s="18"/>
      <c r="N295" s="18"/>
    </row>
    <row r="296" spans="1:14" s="4" customFormat="1" ht="15" customHeight="1" x14ac:dyDescent="0.15">
      <c r="A296" s="15"/>
      <c r="D296" s="129"/>
      <c r="E296" s="127"/>
      <c r="G296" s="16"/>
      <c r="H296" s="17"/>
      <c r="I296" s="17"/>
      <c r="J296" s="17"/>
      <c r="K296" s="18"/>
      <c r="L296" s="18"/>
      <c r="M296" s="18"/>
      <c r="N296" s="18"/>
    </row>
    <row r="297" spans="1:14" s="4" customFormat="1" ht="15" customHeight="1" x14ac:dyDescent="0.15">
      <c r="A297" s="15"/>
      <c r="D297" s="129"/>
      <c r="E297" s="127"/>
      <c r="G297" s="16"/>
      <c r="H297" s="17"/>
      <c r="I297" s="17"/>
      <c r="J297" s="17"/>
      <c r="K297" s="18"/>
      <c r="L297" s="18"/>
      <c r="M297" s="18"/>
      <c r="N297" s="18"/>
    </row>
    <row r="298" spans="1:14" s="4" customFormat="1" ht="15" customHeight="1" x14ac:dyDescent="0.15">
      <c r="A298" s="15"/>
      <c r="D298" s="129"/>
      <c r="E298" s="127"/>
      <c r="G298" s="16"/>
      <c r="H298" s="17"/>
      <c r="I298" s="17"/>
      <c r="J298" s="17"/>
      <c r="K298" s="18"/>
      <c r="L298" s="18"/>
      <c r="M298" s="18"/>
      <c r="N298" s="18"/>
    </row>
    <row r="299" spans="1:14" s="4" customFormat="1" ht="15" customHeight="1" x14ac:dyDescent="0.15">
      <c r="A299" s="15"/>
      <c r="D299" s="129"/>
      <c r="E299" s="127"/>
      <c r="G299" s="16"/>
      <c r="H299" s="17"/>
      <c r="I299" s="17"/>
      <c r="J299" s="17"/>
      <c r="K299" s="18"/>
      <c r="L299" s="18"/>
      <c r="M299" s="18"/>
      <c r="N299" s="18"/>
    </row>
    <row r="300" spans="1:14" s="4" customFormat="1" ht="15" customHeight="1" x14ac:dyDescent="0.15">
      <c r="A300" s="15"/>
      <c r="D300" s="129"/>
      <c r="E300" s="127"/>
      <c r="G300" s="16"/>
      <c r="H300" s="17"/>
      <c r="I300" s="17"/>
      <c r="J300" s="17"/>
      <c r="K300" s="18"/>
      <c r="L300" s="18"/>
      <c r="M300" s="18"/>
      <c r="N300" s="18"/>
    </row>
    <row r="301" spans="1:14" s="4" customFormat="1" ht="15" customHeight="1" x14ac:dyDescent="0.15">
      <c r="A301" s="15"/>
      <c r="D301" s="129"/>
      <c r="E301" s="127"/>
      <c r="G301" s="16"/>
      <c r="H301" s="17"/>
      <c r="I301" s="17"/>
      <c r="J301" s="17"/>
      <c r="K301" s="18"/>
      <c r="L301" s="18"/>
      <c r="M301" s="18"/>
      <c r="N301" s="18"/>
    </row>
    <row r="302" spans="1:14" s="4" customFormat="1" ht="15" customHeight="1" x14ac:dyDescent="0.15">
      <c r="A302" s="15"/>
      <c r="D302" s="129"/>
      <c r="E302" s="127"/>
      <c r="G302" s="16"/>
      <c r="H302" s="17"/>
      <c r="I302" s="17"/>
      <c r="J302" s="17"/>
      <c r="K302" s="18"/>
      <c r="L302" s="18"/>
      <c r="M302" s="18"/>
      <c r="N302" s="18"/>
    </row>
    <row r="303" spans="1:14" s="4" customFormat="1" ht="15" customHeight="1" x14ac:dyDescent="0.15">
      <c r="A303" s="15"/>
      <c r="D303" s="129"/>
      <c r="E303" s="127"/>
      <c r="G303" s="16"/>
      <c r="H303" s="17"/>
      <c r="I303" s="17"/>
      <c r="J303" s="17"/>
      <c r="K303" s="18"/>
      <c r="L303" s="18"/>
      <c r="M303" s="18"/>
      <c r="N303" s="18"/>
    </row>
    <row r="304" spans="1:14" s="4" customFormat="1" ht="15" customHeight="1" x14ac:dyDescent="0.15">
      <c r="A304" s="15"/>
      <c r="D304" s="129"/>
      <c r="E304" s="127"/>
      <c r="G304" s="16"/>
      <c r="H304" s="17"/>
      <c r="I304" s="17"/>
      <c r="J304" s="17"/>
      <c r="K304" s="18"/>
      <c r="L304" s="18"/>
      <c r="M304" s="18"/>
      <c r="N304" s="18"/>
    </row>
    <row r="305" spans="1:14" s="4" customFormat="1" ht="15" customHeight="1" x14ac:dyDescent="0.15">
      <c r="A305" s="15"/>
      <c r="D305" s="129"/>
      <c r="E305" s="127"/>
      <c r="G305" s="16"/>
      <c r="H305" s="17"/>
      <c r="I305" s="17"/>
      <c r="J305" s="17"/>
      <c r="K305" s="18"/>
      <c r="L305" s="18"/>
      <c r="M305" s="18"/>
      <c r="N305" s="18"/>
    </row>
    <row r="306" spans="1:14" s="4" customFormat="1" ht="15" customHeight="1" x14ac:dyDescent="0.15">
      <c r="A306" s="15"/>
      <c r="D306" s="129"/>
      <c r="E306" s="127"/>
      <c r="G306" s="16"/>
      <c r="H306" s="17"/>
      <c r="I306" s="17"/>
      <c r="J306" s="17"/>
      <c r="K306" s="18"/>
      <c r="L306" s="18"/>
      <c r="M306" s="18"/>
      <c r="N306" s="18"/>
    </row>
    <row r="307" spans="1:14" s="4" customFormat="1" ht="15" customHeight="1" x14ac:dyDescent="0.15">
      <c r="A307" s="15"/>
      <c r="D307" s="129"/>
      <c r="E307" s="127"/>
      <c r="G307" s="16"/>
      <c r="H307" s="17"/>
      <c r="I307" s="17"/>
      <c r="J307" s="17"/>
      <c r="K307" s="18"/>
      <c r="L307" s="18"/>
      <c r="M307" s="18"/>
      <c r="N307" s="18"/>
    </row>
    <row r="308" spans="1:14" s="4" customFormat="1" ht="15" customHeight="1" x14ac:dyDescent="0.15">
      <c r="A308" s="15"/>
      <c r="D308" s="129"/>
      <c r="E308" s="127"/>
      <c r="G308" s="16"/>
      <c r="H308" s="17"/>
      <c r="I308" s="17"/>
      <c r="J308" s="17"/>
      <c r="K308" s="18"/>
      <c r="L308" s="18"/>
      <c r="M308" s="18"/>
      <c r="N308" s="18"/>
    </row>
    <row r="309" spans="1:14" s="4" customFormat="1" ht="15" customHeight="1" x14ac:dyDescent="0.15">
      <c r="A309" s="15"/>
      <c r="D309" s="129"/>
      <c r="E309" s="127"/>
      <c r="G309" s="16"/>
      <c r="H309" s="17"/>
      <c r="I309" s="17"/>
      <c r="J309" s="17"/>
      <c r="K309" s="18"/>
      <c r="L309" s="18"/>
      <c r="M309" s="18"/>
      <c r="N309" s="18"/>
    </row>
    <row r="310" spans="1:14" s="4" customFormat="1" ht="15" customHeight="1" x14ac:dyDescent="0.15">
      <c r="A310" s="15"/>
      <c r="D310" s="129"/>
      <c r="E310" s="127"/>
      <c r="G310" s="16"/>
      <c r="H310" s="17"/>
      <c r="I310" s="17"/>
      <c r="J310" s="17"/>
      <c r="K310" s="18"/>
      <c r="L310" s="18"/>
      <c r="M310" s="18"/>
      <c r="N310" s="18"/>
    </row>
    <row r="311" spans="1:14" s="4" customFormat="1" ht="15" customHeight="1" x14ac:dyDescent="0.15">
      <c r="A311" s="15"/>
      <c r="D311" s="129"/>
      <c r="E311" s="127"/>
      <c r="G311" s="16"/>
      <c r="H311" s="17"/>
      <c r="I311" s="17"/>
      <c r="J311" s="17"/>
      <c r="K311" s="18"/>
      <c r="L311" s="18"/>
      <c r="M311" s="18"/>
      <c r="N311" s="18"/>
    </row>
    <row r="312" spans="1:14" s="4" customFormat="1" ht="15" customHeight="1" x14ac:dyDescent="0.15">
      <c r="A312" s="15"/>
      <c r="D312" s="129"/>
      <c r="E312" s="127"/>
      <c r="G312" s="16"/>
      <c r="H312" s="17"/>
      <c r="I312" s="17"/>
      <c r="J312" s="17"/>
      <c r="K312" s="18"/>
      <c r="L312" s="18"/>
      <c r="M312" s="18"/>
      <c r="N312" s="18"/>
    </row>
    <row r="313" spans="1:14" s="4" customFormat="1" ht="15" customHeight="1" x14ac:dyDescent="0.15">
      <c r="A313" s="15"/>
      <c r="D313" s="129"/>
      <c r="E313" s="127"/>
      <c r="G313" s="16"/>
      <c r="H313" s="17"/>
      <c r="I313" s="17"/>
      <c r="J313" s="17"/>
      <c r="K313" s="18"/>
      <c r="L313" s="18"/>
      <c r="M313" s="18"/>
      <c r="N313" s="18"/>
    </row>
    <row r="314" spans="1:14" s="4" customFormat="1" ht="15" customHeight="1" x14ac:dyDescent="0.15">
      <c r="A314" s="15"/>
      <c r="D314" s="129"/>
      <c r="E314" s="127"/>
      <c r="G314" s="16"/>
      <c r="H314" s="17"/>
      <c r="I314" s="17"/>
      <c r="J314" s="17"/>
      <c r="K314" s="18"/>
      <c r="L314" s="18"/>
      <c r="M314" s="18"/>
      <c r="N314" s="18"/>
    </row>
    <row r="315" spans="1:14" s="4" customFormat="1" ht="15" customHeight="1" x14ac:dyDescent="0.15">
      <c r="A315" s="15"/>
      <c r="D315" s="129"/>
      <c r="E315" s="127"/>
      <c r="G315" s="16"/>
      <c r="H315" s="17"/>
      <c r="I315" s="17"/>
      <c r="J315" s="17"/>
      <c r="K315" s="18"/>
      <c r="L315" s="18"/>
      <c r="M315" s="18"/>
      <c r="N315" s="18"/>
    </row>
    <row r="316" spans="1:14" s="4" customFormat="1" ht="15" customHeight="1" x14ac:dyDescent="0.15">
      <c r="A316" s="15"/>
      <c r="D316" s="129"/>
      <c r="E316" s="127"/>
      <c r="G316" s="16"/>
      <c r="H316" s="17"/>
      <c r="I316" s="17"/>
      <c r="J316" s="17"/>
      <c r="K316" s="18"/>
      <c r="L316" s="18"/>
      <c r="M316" s="18"/>
      <c r="N316" s="18"/>
    </row>
    <row r="317" spans="1:14" s="4" customFormat="1" ht="15" customHeight="1" x14ac:dyDescent="0.15">
      <c r="A317" s="15"/>
      <c r="D317" s="129"/>
      <c r="E317" s="127"/>
      <c r="G317" s="16"/>
      <c r="H317" s="17"/>
      <c r="I317" s="17"/>
      <c r="J317" s="17"/>
      <c r="K317" s="18"/>
      <c r="L317" s="18"/>
      <c r="M317" s="18"/>
      <c r="N317" s="18"/>
    </row>
    <row r="318" spans="1:14" s="4" customFormat="1" ht="15" customHeight="1" x14ac:dyDescent="0.15">
      <c r="A318" s="15"/>
      <c r="D318" s="129"/>
      <c r="E318" s="127"/>
      <c r="G318" s="16"/>
      <c r="H318" s="17"/>
      <c r="I318" s="17"/>
      <c r="J318" s="17"/>
      <c r="K318" s="18"/>
      <c r="L318" s="18"/>
      <c r="M318" s="18"/>
      <c r="N318" s="18"/>
    </row>
    <row r="319" spans="1:14" s="4" customFormat="1" ht="15" customHeight="1" x14ac:dyDescent="0.15">
      <c r="A319" s="15"/>
      <c r="D319" s="129"/>
      <c r="E319" s="127"/>
      <c r="G319" s="16"/>
      <c r="H319" s="17"/>
      <c r="I319" s="17"/>
      <c r="J319" s="17"/>
      <c r="K319" s="18"/>
      <c r="L319" s="18"/>
      <c r="M319" s="18"/>
      <c r="N319" s="18"/>
    </row>
    <row r="320" spans="1:14" s="4" customFormat="1" ht="15" customHeight="1" x14ac:dyDescent="0.15">
      <c r="A320" s="15"/>
      <c r="D320" s="129"/>
      <c r="E320" s="127"/>
      <c r="G320" s="16"/>
      <c r="H320" s="17"/>
      <c r="I320" s="17"/>
      <c r="J320" s="17"/>
      <c r="K320" s="18"/>
      <c r="L320" s="18"/>
      <c r="M320" s="18"/>
      <c r="N320" s="18"/>
    </row>
    <row r="321" spans="1:14" s="4" customFormat="1" ht="15" customHeight="1" x14ac:dyDescent="0.15">
      <c r="A321" s="15"/>
      <c r="D321" s="129"/>
      <c r="E321" s="127"/>
      <c r="G321" s="16"/>
      <c r="H321" s="17"/>
      <c r="I321" s="17"/>
      <c r="J321" s="17"/>
      <c r="K321" s="18"/>
      <c r="L321" s="18"/>
      <c r="M321" s="18"/>
      <c r="N321" s="18"/>
    </row>
    <row r="322" spans="1:14" s="4" customFormat="1" ht="15" customHeight="1" x14ac:dyDescent="0.15">
      <c r="A322" s="15"/>
      <c r="D322" s="129"/>
      <c r="E322" s="127"/>
      <c r="G322" s="16"/>
      <c r="H322" s="17"/>
      <c r="I322" s="17"/>
      <c r="J322" s="17"/>
      <c r="K322" s="18"/>
      <c r="L322" s="18"/>
      <c r="M322" s="18"/>
      <c r="N322" s="18"/>
    </row>
    <row r="323" spans="1:14" s="4" customFormat="1" ht="15" customHeight="1" x14ac:dyDescent="0.15">
      <c r="A323" s="15"/>
      <c r="D323" s="129"/>
      <c r="E323" s="127"/>
      <c r="G323" s="16"/>
      <c r="H323" s="17"/>
      <c r="I323" s="17"/>
      <c r="J323" s="17"/>
      <c r="K323" s="18"/>
      <c r="L323" s="18"/>
      <c r="M323" s="18"/>
      <c r="N323" s="18"/>
    </row>
    <row r="324" spans="1:14" s="4" customFormat="1" ht="15" customHeight="1" x14ac:dyDescent="0.15">
      <c r="A324" s="15"/>
      <c r="D324" s="129"/>
      <c r="E324" s="127"/>
      <c r="G324" s="16"/>
      <c r="H324" s="17"/>
      <c r="I324" s="17"/>
      <c r="J324" s="17"/>
      <c r="K324" s="18"/>
      <c r="L324" s="18"/>
      <c r="M324" s="18"/>
      <c r="N324" s="18"/>
    </row>
    <row r="325" spans="1:14" s="4" customFormat="1" ht="15" customHeight="1" x14ac:dyDescent="0.15">
      <c r="A325" s="15"/>
      <c r="D325" s="129"/>
      <c r="E325" s="127"/>
      <c r="G325" s="16"/>
      <c r="H325" s="17"/>
      <c r="I325" s="17"/>
      <c r="J325" s="17"/>
      <c r="K325" s="18"/>
      <c r="L325" s="18"/>
      <c r="M325" s="18"/>
      <c r="N325" s="18"/>
    </row>
    <row r="326" spans="1:14" s="4" customFormat="1" ht="15" customHeight="1" x14ac:dyDescent="0.15">
      <c r="A326" s="15"/>
      <c r="D326" s="129"/>
      <c r="E326" s="127"/>
      <c r="G326" s="16"/>
      <c r="H326" s="17"/>
      <c r="I326" s="17"/>
      <c r="J326" s="17"/>
      <c r="K326" s="18"/>
      <c r="L326" s="18"/>
      <c r="M326" s="18"/>
      <c r="N326" s="18"/>
    </row>
    <row r="327" spans="1:14" s="4" customFormat="1" ht="15" customHeight="1" x14ac:dyDescent="0.15">
      <c r="A327" s="15"/>
      <c r="D327" s="129"/>
      <c r="E327" s="127"/>
      <c r="G327" s="16"/>
      <c r="H327" s="17"/>
      <c r="I327" s="17"/>
      <c r="J327" s="17"/>
      <c r="K327" s="18"/>
      <c r="L327" s="18"/>
      <c r="M327" s="18"/>
      <c r="N327" s="18"/>
    </row>
    <row r="328" spans="1:14" s="4" customFormat="1" ht="15" customHeight="1" x14ac:dyDescent="0.15">
      <c r="A328" s="15"/>
      <c r="D328" s="129"/>
      <c r="E328" s="127"/>
      <c r="G328" s="16"/>
      <c r="H328" s="17"/>
      <c r="I328" s="17"/>
      <c r="J328" s="17"/>
      <c r="K328" s="18"/>
      <c r="L328" s="18"/>
      <c r="M328" s="18"/>
      <c r="N328" s="18"/>
    </row>
    <row r="329" spans="1:14" s="4" customFormat="1" ht="15" customHeight="1" x14ac:dyDescent="0.15">
      <c r="A329" s="15"/>
      <c r="D329" s="129"/>
      <c r="E329" s="127"/>
      <c r="G329" s="16"/>
      <c r="H329" s="17"/>
      <c r="I329" s="17"/>
      <c r="J329" s="17"/>
      <c r="K329" s="18"/>
      <c r="L329" s="18"/>
      <c r="M329" s="18"/>
      <c r="N329" s="18"/>
    </row>
    <row r="330" spans="1:14" s="4" customFormat="1" ht="15" customHeight="1" x14ac:dyDescent="0.15">
      <c r="A330" s="15"/>
      <c r="D330" s="129"/>
      <c r="E330" s="127"/>
      <c r="G330" s="16"/>
      <c r="H330" s="17"/>
      <c r="I330" s="17"/>
      <c r="J330" s="17"/>
      <c r="K330" s="18"/>
      <c r="L330" s="18"/>
      <c r="M330" s="18"/>
      <c r="N330" s="18"/>
    </row>
    <row r="331" spans="1:14" s="4" customFormat="1" ht="15" customHeight="1" x14ac:dyDescent="0.15">
      <c r="A331" s="15"/>
      <c r="D331" s="129"/>
      <c r="E331" s="127"/>
      <c r="G331" s="16"/>
      <c r="H331" s="17"/>
      <c r="I331" s="17"/>
      <c r="J331" s="17"/>
      <c r="K331" s="18"/>
      <c r="L331" s="18"/>
      <c r="M331" s="18"/>
      <c r="N331" s="18"/>
    </row>
    <row r="332" spans="1:14" s="4" customFormat="1" ht="15" customHeight="1" x14ac:dyDescent="0.15">
      <c r="A332" s="15"/>
      <c r="D332" s="129"/>
      <c r="E332" s="127"/>
      <c r="G332" s="16"/>
      <c r="H332" s="17"/>
      <c r="I332" s="17"/>
      <c r="J332" s="17"/>
      <c r="K332" s="18"/>
      <c r="L332" s="18"/>
      <c r="M332" s="18"/>
      <c r="N332" s="18"/>
    </row>
    <row r="333" spans="1:14" s="4" customFormat="1" ht="15" customHeight="1" x14ac:dyDescent="0.15">
      <c r="A333" s="15"/>
      <c r="D333" s="129"/>
      <c r="E333" s="127"/>
      <c r="G333" s="16"/>
      <c r="H333" s="17"/>
      <c r="I333" s="17"/>
      <c r="J333" s="17"/>
      <c r="K333" s="18"/>
      <c r="L333" s="18"/>
      <c r="M333" s="18"/>
      <c r="N333" s="18"/>
    </row>
    <row r="334" spans="1:14" s="4" customFormat="1" ht="15" customHeight="1" x14ac:dyDescent="0.15">
      <c r="A334" s="15"/>
      <c r="D334" s="129"/>
      <c r="E334" s="127"/>
      <c r="G334" s="16"/>
      <c r="H334" s="17"/>
      <c r="I334" s="17"/>
      <c r="J334" s="17"/>
      <c r="K334" s="18"/>
      <c r="L334" s="18"/>
      <c r="M334" s="18"/>
      <c r="N334" s="18"/>
    </row>
    <row r="335" spans="1:14" s="4" customFormat="1" ht="15" customHeight="1" x14ac:dyDescent="0.15">
      <c r="A335" s="15"/>
      <c r="D335" s="129"/>
      <c r="E335" s="127"/>
      <c r="G335" s="16"/>
      <c r="H335" s="17"/>
      <c r="I335" s="17"/>
      <c r="J335" s="17"/>
      <c r="K335" s="18"/>
      <c r="L335" s="18"/>
      <c r="M335" s="18"/>
      <c r="N335" s="18"/>
    </row>
    <row r="336" spans="1:14" s="4" customFormat="1" ht="15" customHeight="1" x14ac:dyDescent="0.15">
      <c r="A336" s="15"/>
      <c r="D336" s="129"/>
      <c r="E336" s="127"/>
      <c r="G336" s="16"/>
      <c r="H336" s="17"/>
      <c r="I336" s="17"/>
      <c r="J336" s="17"/>
      <c r="K336" s="18"/>
      <c r="L336" s="18"/>
      <c r="M336" s="18"/>
      <c r="N336" s="18"/>
    </row>
    <row r="337" spans="1:14" s="4" customFormat="1" ht="15" customHeight="1" x14ac:dyDescent="0.15">
      <c r="A337" s="15"/>
      <c r="D337" s="129"/>
      <c r="E337" s="127"/>
      <c r="G337" s="16"/>
      <c r="H337" s="17"/>
      <c r="I337" s="17"/>
      <c r="J337" s="17"/>
      <c r="K337" s="18"/>
      <c r="L337" s="18"/>
      <c r="M337" s="18"/>
      <c r="N337" s="18"/>
    </row>
    <row r="338" spans="1:14" s="4" customFormat="1" ht="15" customHeight="1" x14ac:dyDescent="0.15">
      <c r="A338" s="15"/>
      <c r="D338" s="129"/>
      <c r="E338" s="127"/>
      <c r="G338" s="16"/>
      <c r="H338" s="17"/>
      <c r="I338" s="17"/>
      <c r="J338" s="17"/>
      <c r="K338" s="18"/>
      <c r="L338" s="18"/>
      <c r="M338" s="18"/>
      <c r="N338" s="18"/>
    </row>
    <row r="339" spans="1:14" s="4" customFormat="1" ht="15" customHeight="1" x14ac:dyDescent="0.15">
      <c r="A339" s="15"/>
      <c r="D339" s="129"/>
      <c r="E339" s="127"/>
      <c r="G339" s="16"/>
      <c r="H339" s="17"/>
      <c r="I339" s="17"/>
      <c r="J339" s="17"/>
      <c r="K339" s="18"/>
      <c r="L339" s="18"/>
      <c r="M339" s="18"/>
      <c r="N339" s="18"/>
    </row>
    <row r="340" spans="1:14" s="4" customFormat="1" ht="15" customHeight="1" x14ac:dyDescent="0.15">
      <c r="A340" s="15"/>
      <c r="D340" s="129"/>
      <c r="E340" s="127"/>
      <c r="G340" s="16"/>
      <c r="H340" s="17"/>
      <c r="I340" s="17"/>
      <c r="J340" s="17"/>
      <c r="K340" s="18"/>
      <c r="L340" s="18"/>
      <c r="M340" s="18"/>
      <c r="N340" s="18"/>
    </row>
    <row r="341" spans="1:14" s="4" customFormat="1" ht="15" customHeight="1" x14ac:dyDescent="0.15">
      <c r="A341" s="15"/>
      <c r="D341" s="129"/>
      <c r="E341" s="127"/>
      <c r="G341" s="16"/>
      <c r="H341" s="17"/>
      <c r="I341" s="17"/>
      <c r="J341" s="17"/>
      <c r="K341" s="18"/>
      <c r="L341" s="18"/>
      <c r="M341" s="18"/>
      <c r="N341" s="18"/>
    </row>
    <row r="342" spans="1:14" s="4" customFormat="1" ht="15" customHeight="1" x14ac:dyDescent="0.15">
      <c r="A342" s="15"/>
      <c r="D342" s="129"/>
      <c r="E342" s="127"/>
      <c r="G342" s="16"/>
      <c r="H342" s="17"/>
      <c r="I342" s="17"/>
      <c r="J342" s="17"/>
      <c r="K342" s="18"/>
      <c r="L342" s="18"/>
      <c r="M342" s="18"/>
      <c r="N342" s="18"/>
    </row>
    <row r="343" spans="1:14" s="4" customFormat="1" ht="15" customHeight="1" x14ac:dyDescent="0.15">
      <c r="A343" s="15"/>
      <c r="D343" s="129"/>
      <c r="E343" s="127"/>
      <c r="G343" s="16"/>
      <c r="H343" s="17"/>
      <c r="I343" s="17"/>
      <c r="J343" s="17"/>
      <c r="K343" s="18"/>
      <c r="L343" s="18"/>
      <c r="M343" s="18"/>
      <c r="N343" s="18"/>
    </row>
    <row r="344" spans="1:14" s="4" customFormat="1" ht="15" customHeight="1" x14ac:dyDescent="0.15">
      <c r="A344" s="15"/>
      <c r="D344" s="129"/>
      <c r="E344" s="127"/>
      <c r="G344" s="16"/>
      <c r="H344" s="17"/>
      <c r="I344" s="17"/>
      <c r="J344" s="17"/>
      <c r="K344" s="18"/>
      <c r="L344" s="18"/>
      <c r="M344" s="18"/>
      <c r="N344" s="18"/>
    </row>
    <row r="345" spans="1:14" s="4" customFormat="1" ht="15" customHeight="1" x14ac:dyDescent="0.15">
      <c r="A345" s="15"/>
      <c r="D345" s="129"/>
      <c r="E345" s="127"/>
      <c r="G345" s="16"/>
      <c r="H345" s="17"/>
      <c r="I345" s="17"/>
      <c r="J345" s="17"/>
      <c r="K345" s="18"/>
      <c r="L345" s="18"/>
      <c r="M345" s="18"/>
      <c r="N345" s="18"/>
    </row>
    <row r="346" spans="1:14" s="4" customFormat="1" ht="15" customHeight="1" x14ac:dyDescent="0.15">
      <c r="A346" s="15"/>
      <c r="D346" s="129"/>
      <c r="E346" s="127"/>
      <c r="G346" s="16"/>
      <c r="H346" s="17"/>
      <c r="I346" s="17"/>
      <c r="J346" s="17"/>
      <c r="K346" s="18"/>
      <c r="L346" s="18"/>
      <c r="M346" s="18"/>
      <c r="N346" s="18"/>
    </row>
    <row r="347" spans="1:14" s="4" customFormat="1" ht="15" customHeight="1" x14ac:dyDescent="0.15">
      <c r="A347" s="15"/>
      <c r="D347" s="129"/>
      <c r="E347" s="127"/>
      <c r="G347" s="16"/>
      <c r="H347" s="17"/>
      <c r="I347" s="17"/>
      <c r="J347" s="17"/>
      <c r="K347" s="18"/>
      <c r="L347" s="18"/>
      <c r="M347" s="18"/>
      <c r="N347" s="18"/>
    </row>
    <row r="348" spans="1:14" s="4" customFormat="1" ht="15" customHeight="1" x14ac:dyDescent="0.15">
      <c r="A348" s="15"/>
      <c r="D348" s="129"/>
      <c r="E348" s="127"/>
      <c r="G348" s="16"/>
      <c r="H348" s="17"/>
      <c r="I348" s="17"/>
      <c r="J348" s="17"/>
      <c r="K348" s="18"/>
      <c r="L348" s="18"/>
      <c r="M348" s="18"/>
      <c r="N348" s="18"/>
    </row>
    <row r="349" spans="1:14" s="4" customFormat="1" ht="15" customHeight="1" x14ac:dyDescent="0.15">
      <c r="A349" s="15"/>
      <c r="D349" s="129"/>
      <c r="E349" s="127"/>
      <c r="G349" s="16"/>
      <c r="H349" s="17"/>
      <c r="I349" s="17"/>
      <c r="J349" s="17"/>
      <c r="K349" s="18"/>
      <c r="L349" s="18"/>
      <c r="M349" s="18"/>
      <c r="N349" s="18"/>
    </row>
    <row r="350" spans="1:14" s="4" customFormat="1" ht="15" customHeight="1" x14ac:dyDescent="0.15">
      <c r="A350" s="15"/>
      <c r="D350" s="129"/>
      <c r="E350" s="127"/>
      <c r="G350" s="16"/>
      <c r="H350" s="17"/>
      <c r="I350" s="17"/>
      <c r="J350" s="17"/>
      <c r="K350" s="18"/>
      <c r="L350" s="18"/>
      <c r="M350" s="18"/>
      <c r="N350" s="18"/>
    </row>
    <row r="351" spans="1:14" s="4" customFormat="1" ht="15" customHeight="1" x14ac:dyDescent="0.15">
      <c r="A351" s="15"/>
      <c r="D351" s="129"/>
      <c r="E351" s="127"/>
      <c r="G351" s="16"/>
      <c r="H351" s="17"/>
      <c r="I351" s="17"/>
      <c r="J351" s="17"/>
      <c r="K351" s="18"/>
      <c r="L351" s="18"/>
      <c r="M351" s="18"/>
      <c r="N351" s="18"/>
    </row>
    <row r="352" spans="1:14" s="4" customFormat="1" ht="15" customHeight="1" x14ac:dyDescent="0.15">
      <c r="A352" s="15"/>
      <c r="D352" s="129"/>
      <c r="E352" s="127"/>
      <c r="G352" s="16"/>
      <c r="H352" s="17"/>
      <c r="I352" s="17"/>
      <c r="J352" s="17"/>
      <c r="K352" s="18"/>
      <c r="L352" s="18"/>
      <c r="M352" s="18"/>
      <c r="N352" s="18"/>
    </row>
    <row r="353" spans="1:14" s="4" customFormat="1" ht="15" customHeight="1" x14ac:dyDescent="0.15">
      <c r="A353" s="15"/>
      <c r="D353" s="129"/>
      <c r="E353" s="127"/>
      <c r="G353" s="16"/>
      <c r="H353" s="17"/>
      <c r="I353" s="17"/>
      <c r="J353" s="17"/>
      <c r="K353" s="18"/>
      <c r="L353" s="18"/>
      <c r="M353" s="18"/>
      <c r="N353" s="18"/>
    </row>
    <row r="354" spans="1:14" s="4" customFormat="1" ht="15" customHeight="1" x14ac:dyDescent="0.15">
      <c r="A354" s="15"/>
      <c r="D354" s="129"/>
      <c r="E354" s="127"/>
      <c r="G354" s="16"/>
      <c r="H354" s="17"/>
      <c r="I354" s="17"/>
      <c r="J354" s="17"/>
      <c r="K354" s="18"/>
      <c r="L354" s="18"/>
      <c r="M354" s="18"/>
      <c r="N354" s="18"/>
    </row>
    <row r="355" spans="1:14" s="4" customFormat="1" ht="15" customHeight="1" x14ac:dyDescent="0.15">
      <c r="A355" s="15"/>
      <c r="D355" s="129"/>
      <c r="E355" s="127"/>
      <c r="G355" s="16"/>
      <c r="H355" s="17"/>
      <c r="I355" s="17"/>
      <c r="J355" s="17"/>
      <c r="K355" s="18"/>
      <c r="L355" s="18"/>
      <c r="M355" s="18"/>
      <c r="N355" s="18"/>
    </row>
    <row r="356" spans="1:14" s="4" customFormat="1" ht="15" customHeight="1" x14ac:dyDescent="0.15">
      <c r="A356" s="15"/>
      <c r="D356" s="129"/>
      <c r="E356" s="127"/>
      <c r="G356" s="16"/>
      <c r="H356" s="17"/>
      <c r="I356" s="17"/>
      <c r="J356" s="17"/>
      <c r="K356" s="18"/>
      <c r="L356" s="18"/>
      <c r="M356" s="18"/>
      <c r="N356" s="18"/>
    </row>
    <row r="357" spans="1:14" s="4" customFormat="1" ht="15" customHeight="1" x14ac:dyDescent="0.15">
      <c r="A357" s="15"/>
      <c r="D357" s="129"/>
      <c r="E357" s="127"/>
      <c r="G357" s="16"/>
      <c r="H357" s="17"/>
      <c r="I357" s="17"/>
      <c r="J357" s="17"/>
      <c r="K357" s="18"/>
      <c r="L357" s="18"/>
      <c r="M357" s="18"/>
      <c r="N357" s="18"/>
    </row>
    <row r="358" spans="1:14" s="4" customFormat="1" ht="15" customHeight="1" x14ac:dyDescent="0.15">
      <c r="A358" s="15"/>
      <c r="D358" s="129"/>
      <c r="E358" s="127"/>
      <c r="G358" s="16"/>
      <c r="H358" s="17"/>
      <c r="I358" s="17"/>
      <c r="J358" s="17"/>
      <c r="K358" s="18"/>
      <c r="L358" s="18"/>
      <c r="M358" s="18"/>
      <c r="N358" s="18"/>
    </row>
    <row r="359" spans="1:14" s="4" customFormat="1" ht="15" customHeight="1" x14ac:dyDescent="0.15">
      <c r="A359" s="15"/>
      <c r="D359" s="129"/>
      <c r="E359" s="127"/>
      <c r="G359" s="16"/>
      <c r="H359" s="17"/>
      <c r="I359" s="17"/>
      <c r="J359" s="17"/>
      <c r="K359" s="18"/>
      <c r="L359" s="18"/>
      <c r="M359" s="18"/>
      <c r="N359" s="18"/>
    </row>
    <row r="360" spans="1:14" s="4" customFormat="1" ht="15" customHeight="1" x14ac:dyDescent="0.15">
      <c r="A360" s="15"/>
      <c r="D360" s="129"/>
      <c r="E360" s="127"/>
      <c r="G360" s="16"/>
      <c r="H360" s="17"/>
      <c r="I360" s="17"/>
      <c r="J360" s="17"/>
      <c r="K360" s="18"/>
      <c r="L360" s="18"/>
      <c r="M360" s="18"/>
      <c r="N360" s="18"/>
    </row>
    <row r="361" spans="1:14" s="4" customFormat="1" ht="15" customHeight="1" x14ac:dyDescent="0.15">
      <c r="A361" s="15"/>
      <c r="D361" s="129"/>
      <c r="E361" s="127"/>
      <c r="G361" s="16"/>
      <c r="H361" s="17"/>
      <c r="I361" s="17"/>
      <c r="J361" s="17"/>
      <c r="K361" s="18"/>
      <c r="L361" s="18"/>
      <c r="M361" s="18"/>
      <c r="N361" s="18"/>
    </row>
    <row r="362" spans="1:14" s="4" customFormat="1" ht="15" customHeight="1" x14ac:dyDescent="0.15">
      <c r="A362" s="15"/>
      <c r="D362" s="129"/>
      <c r="E362" s="127"/>
      <c r="G362" s="16"/>
      <c r="H362" s="17"/>
      <c r="I362" s="17"/>
      <c r="J362" s="17"/>
      <c r="K362" s="18"/>
      <c r="L362" s="18"/>
      <c r="M362" s="18"/>
      <c r="N362" s="18"/>
    </row>
    <row r="363" spans="1:14" s="4" customFormat="1" ht="15" customHeight="1" x14ac:dyDescent="0.15">
      <c r="A363" s="15"/>
      <c r="D363" s="129"/>
      <c r="E363" s="127"/>
      <c r="G363" s="16"/>
      <c r="H363" s="17"/>
      <c r="I363" s="17"/>
      <c r="J363" s="17"/>
      <c r="K363" s="18"/>
      <c r="L363" s="18"/>
      <c r="M363" s="18"/>
      <c r="N363" s="18"/>
    </row>
    <row r="364" spans="1:14" s="4" customFormat="1" ht="15" customHeight="1" x14ac:dyDescent="0.15">
      <c r="A364" s="15"/>
      <c r="D364" s="129"/>
      <c r="E364" s="127"/>
      <c r="G364" s="16"/>
      <c r="H364" s="17"/>
      <c r="I364" s="17"/>
      <c r="J364" s="17"/>
      <c r="K364" s="18"/>
      <c r="L364" s="18"/>
      <c r="M364" s="18"/>
      <c r="N364" s="18"/>
    </row>
    <row r="365" spans="1:14" s="4" customFormat="1" ht="15" customHeight="1" x14ac:dyDescent="0.15">
      <c r="A365" s="15"/>
      <c r="D365" s="129"/>
      <c r="E365" s="127"/>
      <c r="G365" s="16"/>
      <c r="H365" s="17"/>
      <c r="I365" s="17"/>
      <c r="J365" s="17"/>
      <c r="K365" s="18"/>
      <c r="L365" s="18"/>
      <c r="M365" s="18"/>
      <c r="N365" s="18"/>
    </row>
    <row r="366" spans="1:14" s="4" customFormat="1" ht="15" customHeight="1" x14ac:dyDescent="0.15">
      <c r="A366" s="15"/>
      <c r="D366" s="129"/>
      <c r="E366" s="127"/>
      <c r="G366" s="16"/>
      <c r="H366" s="17"/>
      <c r="I366" s="17"/>
      <c r="J366" s="17"/>
      <c r="K366" s="18"/>
      <c r="L366" s="18"/>
      <c r="M366" s="18"/>
      <c r="N366" s="18"/>
    </row>
    <row r="367" spans="1:14" s="4" customFormat="1" ht="15" customHeight="1" x14ac:dyDescent="0.15">
      <c r="A367" s="15"/>
      <c r="D367" s="129"/>
      <c r="E367" s="127"/>
      <c r="G367" s="16"/>
      <c r="H367" s="17"/>
      <c r="I367" s="17"/>
      <c r="J367" s="17"/>
      <c r="K367" s="18"/>
      <c r="L367" s="18"/>
      <c r="M367" s="18"/>
      <c r="N367" s="18"/>
    </row>
    <row r="368" spans="1:14" s="4" customFormat="1" ht="15" customHeight="1" x14ac:dyDescent="0.15">
      <c r="A368" s="15"/>
      <c r="D368" s="129"/>
      <c r="E368" s="127"/>
      <c r="G368" s="16"/>
      <c r="H368" s="17"/>
      <c r="I368" s="17"/>
      <c r="J368" s="17"/>
      <c r="K368" s="18"/>
      <c r="L368" s="18"/>
      <c r="M368" s="18"/>
      <c r="N368" s="18"/>
    </row>
    <row r="369" spans="1:14" s="4" customFormat="1" ht="15" customHeight="1" x14ac:dyDescent="0.15">
      <c r="A369" s="15"/>
      <c r="D369" s="129"/>
      <c r="E369" s="127"/>
      <c r="G369" s="16"/>
      <c r="H369" s="17"/>
      <c r="I369" s="17"/>
      <c r="J369" s="17"/>
      <c r="K369" s="18"/>
      <c r="L369" s="18"/>
      <c r="M369" s="18"/>
      <c r="N369" s="18"/>
    </row>
    <row r="370" spans="1:14" s="4" customFormat="1" ht="15" customHeight="1" x14ac:dyDescent="0.15">
      <c r="A370" s="15"/>
      <c r="D370" s="129"/>
      <c r="E370" s="127"/>
      <c r="G370" s="16"/>
      <c r="H370" s="17"/>
      <c r="I370" s="17"/>
      <c r="J370" s="17"/>
      <c r="K370" s="18"/>
      <c r="L370" s="18"/>
      <c r="M370" s="18"/>
      <c r="N370" s="18"/>
    </row>
    <row r="371" spans="1:14" s="4" customFormat="1" ht="15" customHeight="1" x14ac:dyDescent="0.15">
      <c r="A371" s="15"/>
      <c r="D371" s="129"/>
      <c r="E371" s="127"/>
      <c r="G371" s="16"/>
      <c r="H371" s="17"/>
      <c r="I371" s="17"/>
      <c r="J371" s="17"/>
      <c r="K371" s="18"/>
      <c r="L371" s="18"/>
      <c r="M371" s="18"/>
      <c r="N371" s="18"/>
    </row>
    <row r="372" spans="1:14" s="4" customFormat="1" ht="15" customHeight="1" x14ac:dyDescent="0.15">
      <c r="A372" s="15"/>
      <c r="D372" s="129"/>
      <c r="E372" s="127"/>
      <c r="G372" s="16"/>
      <c r="H372" s="17"/>
      <c r="I372" s="17"/>
      <c r="J372" s="17"/>
      <c r="K372" s="18"/>
      <c r="L372" s="18"/>
      <c r="M372" s="18"/>
      <c r="N372" s="18"/>
    </row>
    <row r="373" spans="1:14" s="4" customFormat="1" ht="15" customHeight="1" x14ac:dyDescent="0.15">
      <c r="A373" s="15"/>
      <c r="D373" s="129"/>
      <c r="E373" s="127"/>
      <c r="G373" s="16"/>
      <c r="H373" s="17"/>
      <c r="I373" s="17"/>
      <c r="J373" s="17"/>
      <c r="K373" s="18"/>
      <c r="L373" s="18"/>
      <c r="M373" s="18"/>
      <c r="N373" s="18"/>
    </row>
    <row r="374" spans="1:14" s="4" customFormat="1" ht="15" customHeight="1" x14ac:dyDescent="0.15">
      <c r="A374" s="15"/>
      <c r="D374" s="129"/>
      <c r="E374" s="127"/>
      <c r="G374" s="16"/>
      <c r="H374" s="17"/>
      <c r="I374" s="17"/>
      <c r="J374" s="17"/>
      <c r="K374" s="18"/>
      <c r="L374" s="18"/>
      <c r="M374" s="18"/>
      <c r="N374" s="18"/>
    </row>
    <row r="375" spans="1:14" ht="15" customHeight="1" x14ac:dyDescent="0.15"/>
    <row r="376" spans="1:14" ht="15" customHeight="1" x14ac:dyDescent="0.15"/>
    <row r="377" spans="1:14" ht="15" customHeight="1" x14ac:dyDescent="0.15"/>
    <row r="378" spans="1:14" ht="15" customHeight="1" x14ac:dyDescent="0.15"/>
    <row r="379" spans="1:14" ht="15" customHeight="1" x14ac:dyDescent="0.15"/>
    <row r="380" spans="1:14" ht="15" customHeight="1" x14ac:dyDescent="0.15"/>
    <row r="381" spans="1:14" ht="15" customHeight="1" x14ac:dyDescent="0.15"/>
    <row r="382" spans="1:14" ht="15" customHeight="1" x14ac:dyDescent="0.15"/>
    <row r="383" spans="1:14" ht="15" customHeight="1" x14ac:dyDescent="0.15"/>
    <row r="384" spans="1:1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</sheetData>
  <autoFilter ref="A4:Z4" xr:uid="{00000000-0001-0000-0500-000000000000}"/>
  <mergeCells count="15">
    <mergeCell ref="P2:P4"/>
    <mergeCell ref="Q2:U2"/>
    <mergeCell ref="T3:U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Q3:S3"/>
  </mergeCells>
  <phoneticPr fontId="2"/>
  <dataValidations count="3">
    <dataValidation imeMode="on" allowBlank="1" showInputMessage="1" showErrorMessage="1" sqref="G92:G94 G96 G165:G168 G171:G178 G5:G86" xr:uid="{00000000-0002-0000-0500-000000000000}"/>
    <dataValidation type="list" allowBlank="1" showInputMessage="1" showErrorMessage="1" sqref="T5:T212 O5:O212 Q5:R212" xr:uid="{00000000-0002-0000-05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212" xr:uid="{00000000-0002-0000-05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平均工賃（月額）</vt:lpstr>
      <vt:lpstr>平均工賃（時間額）</vt:lpstr>
      <vt:lpstr>施設数</vt:lpstr>
      <vt:lpstr>就労Ａ型（雇用型）</vt:lpstr>
      <vt:lpstr>就労Ａ型（非雇用型）</vt:lpstr>
      <vt:lpstr>就労B型</vt:lpstr>
      <vt:lpstr>'就労Ａ型（雇用型）'!Print_Area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201op</cp:lastModifiedBy>
  <cp:lastPrinted>2023-06-29T09:03:58Z</cp:lastPrinted>
  <dcterms:created xsi:type="dcterms:W3CDTF">2006-12-11T05:48:40Z</dcterms:created>
  <dcterms:modified xsi:type="dcterms:W3CDTF">2023-06-30T02:28:36Z</dcterms:modified>
</cp:coreProperties>
</file>